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45" windowWidth="13020" windowHeight="10065" activeTab="0"/>
  </bookViews>
  <sheets>
    <sheet name="PLAN" sheetId="1" r:id="rId1"/>
    <sheet name="DESCRIPTION" sheetId="2" r:id="rId2"/>
  </sheets>
  <definedNames>
    <definedName name="_xlnm.Print_Area" localSheetId="0">'PLAN'!$A$1:$R$52</definedName>
  </definedNames>
  <calcPr fullCalcOnLoad="1"/>
</workbook>
</file>

<file path=xl/sharedStrings.xml><?xml version="1.0" encoding="utf-8"?>
<sst xmlns="http://schemas.openxmlformats.org/spreadsheetml/2006/main" count="217" uniqueCount="122">
  <si>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</si>
  <si>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</si>
  <si>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</si>
  <si>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</si>
  <si>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</si>
  <si>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</si>
  <si>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</si>
  <si>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</si>
  <si>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</si>
  <si>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</si>
  <si>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</si>
  <si>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</si>
  <si>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</si>
  <si>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</si>
  <si>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</si>
  <si>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</si>
  <si>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</si>
  <si>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</si>
  <si>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</si>
  <si>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</si>
  <si>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</si>
  <si>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</si>
  <si>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</si>
  <si>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</si>
  <si>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</si>
  <si>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</si>
  <si>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</si>
  <si>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</si>
  <si>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</si>
  <si>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</si>
  <si>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</si>
  <si>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</si>
  <si>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</si>
  <si>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</si>
  <si>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</si>
  <si>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</si>
  <si>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</si>
  <si>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</si>
  <si>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</si>
  <si>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</si>
  <si>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</si>
  <si>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</si>
  <si>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</si>
  <si>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</si>
  <si>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</si>
  <si>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</si>
  <si>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</si>
  <si>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</si>
  <si>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</si>
  <si>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</si>
  <si>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</si>
  <si>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</si>
  <si>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</si>
  <si>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</si>
  <si>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</si>
  <si>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</si>
  <si>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</si>
  <si>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</si>
  <si>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Emergency repair and replacement </t>
  </si>
  <si>
    <t xml:space="preserve">Compiled by:  </t>
  </si>
  <si>
    <t>Maria C. Knox</t>
  </si>
  <si>
    <t>Financial Management Analyst II</t>
  </si>
  <si>
    <t>Murfreesboro, TN 37132</t>
  </si>
  <si>
    <t>v. 615.898.5184     f. 615.898.5029</t>
  </si>
  <si>
    <t>Peck Hall 203</t>
  </si>
  <si>
    <t>Office of the University Provost</t>
  </si>
  <si>
    <t>TOTAL OF ORIGINAL FEE OF $15 PER STUDENTS (POOL 1)</t>
  </si>
  <si>
    <t>TOTAL OF ADDITIONAL FEES (POOL 2)</t>
  </si>
  <si>
    <t>2012-2013</t>
  </si>
  <si>
    <t>2012-2013 Total Technology Access Fee</t>
  </si>
  <si>
    <t>Campus emergency and scheduled repair and replacement (1368, 1369 and 1370)</t>
  </si>
  <si>
    <t>Library electronic databases available on the Internet (1383)</t>
  </si>
  <si>
    <t>University Computer Lab at BAS (1371)</t>
  </si>
  <si>
    <t>University Computer Lab at Walker Library (1372)</t>
  </si>
  <si>
    <t>University Computer Lab at LRC (1373)</t>
  </si>
  <si>
    <t>Adaptive Technologies Computer Lab at Walker Library (1374)</t>
  </si>
  <si>
    <t>University Computer Lab at KOM (1379)</t>
  </si>
  <si>
    <t>University Help Desk (1384)</t>
  </si>
  <si>
    <t xml:space="preserve">F </t>
  </si>
  <si>
    <t>University Computer Lab at New Student Union (1375)</t>
  </si>
  <si>
    <t>University Computer Lab at BAS printers and upgrades (1312)</t>
  </si>
  <si>
    <t>Adaptive Technologies Computer Lab at Walker Library equipment and upgrades (1324)</t>
  </si>
  <si>
    <t>Computer upgrades for the University Computer Lab at LRC (1336)</t>
  </si>
  <si>
    <t>Computer upgrades for the University Computer Lab at KOM (1343)</t>
  </si>
  <si>
    <t>New Master Classroom equipment for Human Sciences and College of Behavior Health Sciences (1322)</t>
  </si>
  <si>
    <t>Master Classroom upgrades for History (1345)</t>
  </si>
  <si>
    <t>New Master Classroom for Foreign Languages (1317)</t>
  </si>
  <si>
    <t>New Master Classroom for College of Liberal Arts (1331)</t>
  </si>
  <si>
    <t>Master Classroom upgrades for the College of mass Communications (1329)</t>
  </si>
  <si>
    <t>Video Conferencing equipment for University College (1333)</t>
  </si>
  <si>
    <t>Master Classroom upgrades for Biology (1315)</t>
  </si>
  <si>
    <t>Fume Hood replacement for the College of Basic and Applied Sciences (1300)</t>
  </si>
  <si>
    <t>Equipment for the College of Liberal Arts (1303)</t>
  </si>
  <si>
    <t>Software upgrades for Accounting (1310)</t>
  </si>
  <si>
    <t>Equipment for Electronic Media Communication (1316)</t>
  </si>
  <si>
    <t>Equipment for the College of Behavioral and Health Sciences (1320)</t>
  </si>
  <si>
    <t>Equipment for Aerospace (1346)</t>
  </si>
  <si>
    <t>N7 Chassis replacement for Library 3rd flood (1390)</t>
  </si>
  <si>
    <t>Core Router upgrade (1391)</t>
  </si>
  <si>
    <t>Purchase PC and MAC virus protection for university server (1387)</t>
  </si>
  <si>
    <t>Purchase Microsoft software for university server (1386)</t>
  </si>
  <si>
    <t>Purchase recurring annual maintenance/license for academic support software (1385)</t>
  </si>
  <si>
    <t>Description of Technology Access Fee Proposals &amp; Costs - July 1, 2012</t>
  </si>
  <si>
    <t>Virtualization of Student Desktops  (1397)</t>
  </si>
  <si>
    <t>and computer labs (1398)</t>
  </si>
  <si>
    <t>Computer upgrades for the University Computer Lab at Walker Library (1311)</t>
  </si>
  <si>
    <t>Equipment for the College of Mass Communications and Recording Industry (1342)</t>
  </si>
  <si>
    <t>Carry forward from PY</t>
  </si>
  <si>
    <t>Current Year Revenue</t>
  </si>
  <si>
    <t xml:space="preserve">ACTUAL SPENDING PLAN </t>
  </si>
  <si>
    <t>Differences in encumbrances</t>
  </si>
  <si>
    <t>Prior year projects</t>
  </si>
  <si>
    <t>Surplus (Deficit)</t>
  </si>
  <si>
    <t>**</t>
  </si>
  <si>
    <t>Carry forward for 2013-2014</t>
  </si>
  <si>
    <t>Prepaid Warranty</t>
  </si>
  <si>
    <t>Carry forward adjustment</t>
  </si>
  <si>
    <t>Construction projects are expected to be completed in the next fiscal year.</t>
  </si>
  <si>
    <t>2013-2014 carry forward amount is due to incomplete construction projects and project savings.</t>
  </si>
  <si>
    <t>***</t>
  </si>
  <si>
    <t xml:space="preserve">The Accounting Services department noted a three year warranty on a printer purchased this </t>
  </si>
  <si>
    <t xml:space="preserve">year and reclassified 2/3 of it into a prepaid asset account.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</si>
</sst>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3" fontId="0" fillId="0" borderId="0" xfId="0" applyNumberFormat="1" applyAlignment="1">
      <alignment/>
    </xf>
    <xf numFmtId="166" fontId="1" fillId="0" borderId="10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166" fontId="2" fillId="0" borderId="0" xfId="42" applyNumberFormat="1" applyFont="1" applyFill="1" applyAlignment="1">
      <alignment/>
    </xf>
    <xf numFmtId="166" fontId="1" fillId="0" borderId="0" xfId="42" applyNumberFormat="1" applyFont="1" applyFill="1" applyAlignment="1">
      <alignment/>
    </xf>
    <xf numFmtId="166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421875" style="9" bestFit="1" customWidth="1"/>
    <col min="2" max="2" width="3.7109375" style="8" customWidth="1"/>
    <col min="3" max="3" width="30.28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28125" style="8" bestFit="1" customWidth="1"/>
    <col min="8" max="8" width="2.57421875" style="8" bestFit="1" customWidth="1"/>
    <col min="9" max="9" width="46.7109375" style="8" bestFit="1" customWidth="1"/>
    <col min="10" max="10" width="3.7109375" style="8" customWidth="1"/>
    <col min="11" max="11" width="13.2812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s="1" customFormat="1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4" spans="1:18" s="1" customFormat="1" ht="12.7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s="1" customFormat="1" ht="12.75">
      <c r="A5" s="47" t="s">
        <v>68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s="1" customFormat="1" ht="12.75">
      <c r="A6" s="47" t="s">
        <v>109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11" spans="1:18" ht="12.75">
      <c r="A11" s="46" t="s">
        <v>5</v>
      </c>
      <c r="B11" s="46"/>
      <c r="C11" s="46"/>
      <c r="D11" s="46"/>
      <c r="E11" s="46"/>
      <c r="F11" s="11"/>
      <c r="G11" s="46" t="s">
        <v>6</v>
      </c>
      <c r="H11" s="46"/>
      <c r="I11" s="46"/>
      <c r="J11" s="46"/>
      <c r="K11" s="46"/>
      <c r="L11" s="11"/>
      <c r="M11" s="50" t="s">
        <v>69</v>
      </c>
      <c r="N11" s="50"/>
      <c r="O11" s="50"/>
      <c r="P11" s="50"/>
      <c r="Q11" s="50"/>
      <c r="R11" s="11"/>
    </row>
    <row r="12" spans="1:18" ht="12.75">
      <c r="A12" s="49" t="s">
        <v>14</v>
      </c>
      <c r="B12" s="49"/>
      <c r="C12" s="49"/>
      <c r="D12" s="49"/>
      <c r="E12" s="49"/>
      <c r="F12" s="11"/>
      <c r="G12" s="49" t="s">
        <v>15</v>
      </c>
      <c r="H12" s="49"/>
      <c r="I12" s="49"/>
      <c r="J12" s="49"/>
      <c r="K12" s="49"/>
      <c r="L12" s="12"/>
      <c r="M12" s="49" t="s">
        <v>16</v>
      </c>
      <c r="N12" s="49"/>
      <c r="O12" s="49"/>
      <c r="P12" s="49"/>
      <c r="Q12" s="49"/>
      <c r="R12" s="11"/>
    </row>
    <row r="13" spans="6:18" ht="12.75">
      <c r="F13" s="11"/>
      <c r="L13" s="11"/>
      <c r="R13" s="11"/>
    </row>
    <row r="14" spans="3:18" ht="12.75">
      <c r="C14" s="46" t="s">
        <v>4</v>
      </c>
      <c r="D14" s="46"/>
      <c r="E14" s="46"/>
      <c r="F14" s="11"/>
      <c r="G14" s="13"/>
      <c r="H14" s="13"/>
      <c r="I14" s="46" t="s">
        <v>4</v>
      </c>
      <c r="J14" s="46"/>
      <c r="K14" s="46"/>
      <c r="L14" s="12"/>
      <c r="M14" s="14"/>
      <c r="N14" s="13"/>
      <c r="O14" s="46" t="s">
        <v>4</v>
      </c>
      <c r="P14" s="46"/>
      <c r="Q14" s="46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14">
        <v>150450</v>
      </c>
      <c r="C16" s="42" t="s">
        <v>107</v>
      </c>
      <c r="E16" s="14"/>
      <c r="F16" s="11"/>
      <c r="G16" s="14">
        <v>609294</v>
      </c>
      <c r="I16" s="42" t="s">
        <v>107</v>
      </c>
      <c r="K16" s="13"/>
      <c r="L16" s="12"/>
      <c r="M16" s="14">
        <f>+G16+A16</f>
        <v>759744</v>
      </c>
      <c r="N16" s="13"/>
      <c r="O16" s="42" t="s">
        <v>107</v>
      </c>
      <c r="P16" s="13"/>
      <c r="Q16" s="14"/>
      <c r="R16" s="11"/>
    </row>
    <row r="17" spans="1:18" ht="12.75">
      <c r="A17" s="14">
        <v>0</v>
      </c>
      <c r="C17" s="42" t="s">
        <v>116</v>
      </c>
      <c r="E17" s="14"/>
      <c r="F17" s="11"/>
      <c r="G17" s="14">
        <v>27215</v>
      </c>
      <c r="I17" s="42" t="s">
        <v>116</v>
      </c>
      <c r="K17" s="13"/>
      <c r="L17" s="12"/>
      <c r="M17" s="14">
        <f>+G17+A17</f>
        <v>27215</v>
      </c>
      <c r="N17" s="13"/>
      <c r="O17" s="42" t="s">
        <v>116</v>
      </c>
      <c r="P17" s="13"/>
      <c r="Q17" s="14"/>
      <c r="R17" s="11"/>
    </row>
    <row r="18" spans="1:18" ht="12.75">
      <c r="A18" s="14">
        <v>642974</v>
      </c>
      <c r="C18" s="42" t="s">
        <v>108</v>
      </c>
      <c r="E18" s="14"/>
      <c r="F18" s="11"/>
      <c r="G18" s="14">
        <v>4302981</v>
      </c>
      <c r="I18" s="42" t="s">
        <v>108</v>
      </c>
      <c r="K18" s="13"/>
      <c r="L18" s="12"/>
      <c r="M18" s="14">
        <v>4945955</v>
      </c>
      <c r="N18" s="13"/>
      <c r="O18" s="42" t="s">
        <v>108</v>
      </c>
      <c r="P18" s="13"/>
      <c r="Q18" s="14"/>
      <c r="R18" s="11"/>
    </row>
    <row r="19" spans="2:18" ht="12.75">
      <c r="B19" s="16" t="s">
        <v>7</v>
      </c>
      <c r="C19" s="8" t="s">
        <v>48</v>
      </c>
      <c r="F19" s="11"/>
      <c r="G19" s="9"/>
      <c r="H19" s="16" t="s">
        <v>7</v>
      </c>
      <c r="I19" s="8" t="s">
        <v>48</v>
      </c>
      <c r="K19" s="9">
        <f>+DESCRIPTION!H35</f>
        <v>513723</v>
      </c>
      <c r="L19" s="11"/>
      <c r="N19" s="16" t="s">
        <v>7</v>
      </c>
      <c r="O19" s="8" t="s">
        <v>48</v>
      </c>
      <c r="Q19" s="9">
        <f>+K19+E19</f>
        <v>513723</v>
      </c>
      <c r="R19" s="11"/>
    </row>
    <row r="20" spans="3:18" ht="12.75">
      <c r="C20" s="8" t="s">
        <v>49</v>
      </c>
      <c r="F20" s="11"/>
      <c r="I20" s="8" t="s">
        <v>49</v>
      </c>
      <c r="L20" s="11"/>
      <c r="O20" s="8" t="s">
        <v>49</v>
      </c>
      <c r="R20" s="11"/>
    </row>
    <row r="21" spans="3:18" ht="12.75">
      <c r="C21" s="8" t="s">
        <v>23</v>
      </c>
      <c r="F21" s="11"/>
      <c r="I21" s="8" t="s">
        <v>23</v>
      </c>
      <c r="L21" s="11"/>
      <c r="O21" s="8" t="s">
        <v>23</v>
      </c>
      <c r="R21" s="11"/>
    </row>
    <row r="22" spans="2:18" ht="12.75">
      <c r="B22" s="16" t="s">
        <v>8</v>
      </c>
      <c r="C22" s="8" t="s">
        <v>22</v>
      </c>
      <c r="F22" s="11"/>
      <c r="H22" s="16" t="s">
        <v>8</v>
      </c>
      <c r="I22" s="8" t="s">
        <v>22</v>
      </c>
      <c r="K22" s="17">
        <f>+DESCRIPTION!H45</f>
        <v>131193</v>
      </c>
      <c r="L22" s="11"/>
      <c r="N22" s="16" t="s">
        <v>8</v>
      </c>
      <c r="O22" s="8" t="s">
        <v>22</v>
      </c>
      <c r="Q22" s="9">
        <f aca="true" t="shared" si="0" ref="Q22:Q27">+K22+E22</f>
        <v>131193</v>
      </c>
      <c r="R22" s="11"/>
    </row>
    <row r="23" spans="2:18" ht="12.75">
      <c r="B23" s="16" t="s">
        <v>9</v>
      </c>
      <c r="C23" s="8" t="s">
        <v>56</v>
      </c>
      <c r="F23" s="11"/>
      <c r="H23" s="16" t="s">
        <v>9</v>
      </c>
      <c r="I23" s="8" t="s">
        <v>18</v>
      </c>
      <c r="K23" s="18">
        <f>+DESCRIPTION!H58</f>
        <v>499655.1</v>
      </c>
      <c r="L23" s="11"/>
      <c r="N23" s="16" t="s">
        <v>9</v>
      </c>
      <c r="O23" s="8" t="s">
        <v>18</v>
      </c>
      <c r="Q23" s="9">
        <f t="shared" si="0"/>
        <v>499655.1</v>
      </c>
      <c r="R23" s="11"/>
    </row>
    <row r="24" spans="2:18" ht="12.75">
      <c r="B24" s="16" t="s">
        <v>10</v>
      </c>
      <c r="C24" s="8" t="s">
        <v>57</v>
      </c>
      <c r="F24" s="11"/>
      <c r="H24" s="16" t="s">
        <v>10</v>
      </c>
      <c r="I24" s="8" t="s">
        <v>19</v>
      </c>
      <c r="K24" s="33">
        <f>+DESCRIPTION!H70</f>
        <v>1035858</v>
      </c>
      <c r="L24" s="11"/>
      <c r="N24" s="16" t="s">
        <v>10</v>
      </c>
      <c r="O24" s="8" t="s">
        <v>19</v>
      </c>
      <c r="Q24" s="9">
        <f t="shared" si="0"/>
        <v>1035858</v>
      </c>
      <c r="R24" s="11"/>
    </row>
    <row r="25" spans="2:18" ht="12.75">
      <c r="B25" s="16" t="s">
        <v>11</v>
      </c>
      <c r="C25" s="8" t="s">
        <v>50</v>
      </c>
      <c r="E25" s="9">
        <f>+DESCRIPTION!H18</f>
        <v>697284</v>
      </c>
      <c r="F25" s="11"/>
      <c r="H25" s="16" t="s">
        <v>11</v>
      </c>
      <c r="I25" s="8" t="s">
        <v>55</v>
      </c>
      <c r="K25" s="18">
        <f>+DESCRIPTION!H77</f>
        <v>275000</v>
      </c>
      <c r="L25" s="11"/>
      <c r="N25" s="16" t="s">
        <v>11</v>
      </c>
      <c r="O25" s="8" t="s">
        <v>50</v>
      </c>
      <c r="Q25" s="9">
        <f t="shared" si="0"/>
        <v>972284</v>
      </c>
      <c r="R25" s="11"/>
    </row>
    <row r="26" spans="2:18" ht="12.75">
      <c r="B26" s="16" t="s">
        <v>12</v>
      </c>
      <c r="C26" s="8" t="s">
        <v>21</v>
      </c>
      <c r="F26" s="11"/>
      <c r="H26" s="16" t="s">
        <v>12</v>
      </c>
      <c r="I26" s="8" t="s">
        <v>21</v>
      </c>
      <c r="K26" s="18">
        <f>+DESCRIPTION!H87</f>
        <v>822563</v>
      </c>
      <c r="L26" s="11"/>
      <c r="N26" s="16" t="s">
        <v>12</v>
      </c>
      <c r="O26" s="8" t="s">
        <v>21</v>
      </c>
      <c r="Q26" s="9">
        <f t="shared" si="0"/>
        <v>822563</v>
      </c>
      <c r="R26" s="11"/>
    </row>
    <row r="27" spans="2:18" ht="12.75">
      <c r="B27" s="16" t="s">
        <v>13</v>
      </c>
      <c r="C27" s="8" t="s">
        <v>58</v>
      </c>
      <c r="E27" s="9">
        <f>+DESCRIPTION!H23</f>
        <v>13297</v>
      </c>
      <c r="F27" s="11"/>
      <c r="H27" s="16" t="s">
        <v>13</v>
      </c>
      <c r="I27" s="8" t="s">
        <v>52</v>
      </c>
      <c r="K27" s="18">
        <f>+DESCRIPTION!H93</f>
        <v>520186</v>
      </c>
      <c r="L27" s="11"/>
      <c r="N27" s="16" t="s">
        <v>13</v>
      </c>
      <c r="O27" s="8" t="s">
        <v>52</v>
      </c>
      <c r="Q27" s="9">
        <f t="shared" si="0"/>
        <v>533483</v>
      </c>
      <c r="R27" s="11"/>
    </row>
    <row r="28" spans="3:18" ht="12.75">
      <c r="C28" s="8" t="s">
        <v>51</v>
      </c>
      <c r="F28" s="11"/>
      <c r="I28" s="8" t="s">
        <v>51</v>
      </c>
      <c r="K28" s="18"/>
      <c r="L28" s="11"/>
      <c r="N28" s="16"/>
      <c r="O28" s="8" t="s">
        <v>51</v>
      </c>
      <c r="R28" s="11"/>
    </row>
    <row r="29" spans="6:18" ht="12.75">
      <c r="F29" s="11"/>
      <c r="L29" s="11"/>
      <c r="N29" s="16"/>
      <c r="R29" s="11"/>
    </row>
    <row r="30" spans="3:18" ht="12.75">
      <c r="C30" s="8" t="s">
        <v>110</v>
      </c>
      <c r="E30" s="9">
        <v>9153</v>
      </c>
      <c r="F30" s="11"/>
      <c r="I30" s="8" t="s">
        <v>110</v>
      </c>
      <c r="K30" s="9">
        <f>-307930.2-142.99+14350.8</f>
        <v>-293722.39</v>
      </c>
      <c r="L30" s="11"/>
      <c r="O30" s="8" t="s">
        <v>110</v>
      </c>
      <c r="Q30" s="9">
        <f>+K30+E30</f>
        <v>-284569.39</v>
      </c>
      <c r="R30" s="11"/>
    </row>
    <row r="31" spans="3:18" ht="12.75">
      <c r="C31" s="8" t="s">
        <v>111</v>
      </c>
      <c r="E31" s="9">
        <v>0</v>
      </c>
      <c r="F31" s="11"/>
      <c r="I31" s="8" t="s">
        <v>111</v>
      </c>
      <c r="K31" s="9">
        <f>457515+49238+20360</f>
        <v>527113</v>
      </c>
      <c r="L31" s="11"/>
      <c r="N31" s="16"/>
      <c r="O31" s="8" t="s">
        <v>111</v>
      </c>
      <c r="Q31" s="9">
        <f>+K31+E31</f>
        <v>527113</v>
      </c>
      <c r="R31" s="11"/>
    </row>
    <row r="32" spans="3:18" ht="12.75">
      <c r="C32" s="8" t="s">
        <v>115</v>
      </c>
      <c r="E32" s="9">
        <v>0</v>
      </c>
      <c r="F32" s="11"/>
      <c r="I32" s="8" t="s">
        <v>115</v>
      </c>
      <c r="K32" s="9">
        <v>-839</v>
      </c>
      <c r="L32" s="11"/>
      <c r="N32" s="16" t="s">
        <v>119</v>
      </c>
      <c r="O32" s="8" t="s">
        <v>115</v>
      </c>
      <c r="Q32" s="9">
        <f>+K32+E32</f>
        <v>-839</v>
      </c>
      <c r="R32" s="11"/>
    </row>
    <row r="33" spans="3:18" ht="12.75">
      <c r="C33" s="8" t="s">
        <v>112</v>
      </c>
      <c r="E33" s="9">
        <v>73690</v>
      </c>
      <c r="F33" s="11"/>
      <c r="I33" s="8" t="s">
        <v>112</v>
      </c>
      <c r="K33" s="9">
        <v>908760</v>
      </c>
      <c r="L33" s="11"/>
      <c r="N33" s="16" t="s">
        <v>113</v>
      </c>
      <c r="O33" s="8" t="s">
        <v>114</v>
      </c>
      <c r="Q33" s="9">
        <f>+K33+E33</f>
        <v>982450</v>
      </c>
      <c r="R33" s="11"/>
    </row>
    <row r="34" spans="6:18" ht="12.75">
      <c r="F34" s="11"/>
      <c r="L34" s="11"/>
      <c r="N34" s="16"/>
      <c r="R34" s="11"/>
    </row>
    <row r="35" spans="6:18" ht="12.75">
      <c r="F35" s="11"/>
      <c r="L35" s="11"/>
      <c r="N35" s="16"/>
      <c r="R35" s="11"/>
    </row>
    <row r="36" spans="1:18" ht="12.75">
      <c r="A36" s="19" t="s">
        <v>17</v>
      </c>
      <c r="E36" s="19" t="s">
        <v>17</v>
      </c>
      <c r="F36" s="11"/>
      <c r="G36" s="20" t="s">
        <v>17</v>
      </c>
      <c r="K36" s="20" t="s">
        <v>17</v>
      </c>
      <c r="L36" s="11"/>
      <c r="M36" s="9" t="s">
        <v>17</v>
      </c>
      <c r="N36" s="21"/>
      <c r="O36" s="21"/>
      <c r="P36" s="21"/>
      <c r="Q36" s="9" t="s">
        <v>17</v>
      </c>
      <c r="R36" s="11"/>
    </row>
    <row r="37" spans="1:18" ht="13.5" thickBot="1">
      <c r="A37" s="22">
        <f>SUM(A16:A35)</f>
        <v>793424</v>
      </c>
      <c r="E37" s="23">
        <f>SUM(E19:E35)</f>
        <v>793424</v>
      </c>
      <c r="F37" s="11"/>
      <c r="G37" s="23">
        <f>SUM(G16:G19)</f>
        <v>4939490</v>
      </c>
      <c r="K37" s="24">
        <f>SUM(K19:K35)</f>
        <v>4939489.71</v>
      </c>
      <c r="L37" s="25"/>
      <c r="M37" s="22">
        <f>SUM(M16:M28)</f>
        <v>5732914</v>
      </c>
      <c r="Q37" s="23">
        <f>SUM(Q16:Q35)</f>
        <v>5732913.71</v>
      </c>
      <c r="R37" s="11"/>
    </row>
    <row r="38" spans="6:18" ht="13.5" thickTop="1">
      <c r="F38" s="11"/>
      <c r="L38" s="25"/>
      <c r="R38" s="11"/>
    </row>
    <row r="39" spans="6:18" ht="12.75">
      <c r="F39" s="26"/>
      <c r="K39" s="18"/>
      <c r="R39" s="26"/>
    </row>
    <row r="40" spans="2:18" ht="12.75">
      <c r="B40" s="8" t="s">
        <v>113</v>
      </c>
      <c r="C40" s="8" t="s">
        <v>118</v>
      </c>
      <c r="F40" s="26"/>
      <c r="R40" s="26"/>
    </row>
    <row r="41" spans="3:18" ht="12.75">
      <c r="C41" s="8" t="s">
        <v>117</v>
      </c>
      <c r="F41" s="26"/>
      <c r="G41" s="21"/>
      <c r="H41" s="21"/>
      <c r="I41" s="21"/>
      <c r="J41" s="21"/>
      <c r="K41" s="21"/>
      <c r="R41" s="26"/>
    </row>
    <row r="42" spans="2:18" ht="12.75">
      <c r="B42" s="8" t="s">
        <v>119</v>
      </c>
      <c r="C42" s="8" t="s">
        <v>120</v>
      </c>
      <c r="F42" s="26"/>
      <c r="G42" s="21"/>
      <c r="H42" s="21"/>
      <c r="I42" s="21"/>
      <c r="J42" s="21"/>
      <c r="K42" s="21"/>
      <c r="R42" s="26"/>
    </row>
    <row r="43" spans="3:18" ht="12.75">
      <c r="C43" s="8" t="s">
        <v>121</v>
      </c>
      <c r="F43" s="26"/>
      <c r="G43" s="21"/>
      <c r="H43" s="21"/>
      <c r="I43" s="21"/>
      <c r="J43" s="21"/>
      <c r="K43" s="45"/>
      <c r="R43" s="26"/>
    </row>
    <row r="44" spans="6:18" ht="12.75">
      <c r="F44" s="26"/>
      <c r="G44" s="21"/>
      <c r="H44" s="21"/>
      <c r="I44" s="21"/>
      <c r="J44" s="21"/>
      <c r="K44" s="21"/>
      <c r="R44" s="26"/>
    </row>
    <row r="45" spans="3:18" ht="12.75">
      <c r="C45" s="27"/>
      <c r="F45" s="26"/>
      <c r="R45" s="26"/>
    </row>
    <row r="46" spans="2:18" ht="12.75">
      <c r="B46" s="35" t="s">
        <v>59</v>
      </c>
      <c r="C46" s="8" t="s">
        <v>60</v>
      </c>
      <c r="F46" s="26"/>
      <c r="R46" s="26"/>
    </row>
    <row r="47" spans="3:18" ht="12.75">
      <c r="C47" s="8" t="s">
        <v>61</v>
      </c>
      <c r="F47" s="26"/>
      <c r="R47" s="26"/>
    </row>
    <row r="48" ht="12.75">
      <c r="C48" s="8" t="s">
        <v>24</v>
      </c>
    </row>
    <row r="49" ht="12.75">
      <c r="C49" s="8" t="s">
        <v>65</v>
      </c>
    </row>
    <row r="50" ht="12.75">
      <c r="C50" s="8" t="s">
        <v>64</v>
      </c>
    </row>
    <row r="51" ht="12.75">
      <c r="C51" s="8" t="s">
        <v>62</v>
      </c>
    </row>
    <row r="52" ht="12.75">
      <c r="C52" s="8" t="s">
        <v>63</v>
      </c>
    </row>
  </sheetData>
  <sheetProtection/>
  <mergeCells count="14">
    <mergeCell ref="G12:K12"/>
    <mergeCell ref="M11:Q11"/>
    <mergeCell ref="M12:Q12"/>
    <mergeCell ref="A11:E11"/>
    <mergeCell ref="G11:K11"/>
    <mergeCell ref="C14:E14"/>
    <mergeCell ref="I14:K14"/>
    <mergeCell ref="O14:Q14"/>
    <mergeCell ref="A1:R1"/>
    <mergeCell ref="A2:R2"/>
    <mergeCell ref="A4:R4"/>
    <mergeCell ref="A5:R5"/>
    <mergeCell ref="A6:R6"/>
    <mergeCell ref="A12:E12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57421875" style="6" bestFit="1" customWidth="1"/>
    <col min="8" max="8" width="15.421875" style="6" bestFit="1" customWidth="1"/>
    <col min="10" max="10" width="14.00390625" style="0" bestFit="1" customWidth="1"/>
  </cols>
  <sheetData>
    <row r="1" spans="1:8" s="1" customFormat="1" ht="12.75">
      <c r="A1" s="1" t="s">
        <v>26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102</v>
      </c>
      <c r="E3" s="3"/>
      <c r="F3" s="3"/>
      <c r="G3" s="5"/>
      <c r="H3" s="5"/>
      <c r="I3" s="3"/>
      <c r="J3" s="3"/>
      <c r="K3" s="3"/>
    </row>
    <row r="4" spans="3:11" s="1" customFormat="1" ht="18">
      <c r="C4" s="32"/>
      <c r="D4" s="3"/>
      <c r="E4" s="3"/>
      <c r="F4" s="3"/>
      <c r="I4" s="3"/>
      <c r="J4" s="3"/>
      <c r="K4" s="3"/>
    </row>
    <row r="5" spans="5:11" s="1" customFormat="1" ht="18">
      <c r="E5" s="3"/>
      <c r="F5" s="3"/>
      <c r="I5" s="3"/>
      <c r="J5" s="3"/>
      <c r="K5" s="3"/>
    </row>
    <row r="6" spans="3:11" s="1" customFormat="1" ht="18">
      <c r="C6" s="3" t="s">
        <v>27</v>
      </c>
      <c r="E6" s="3"/>
      <c r="F6" s="3"/>
      <c r="G6" s="5"/>
      <c r="H6" s="5"/>
      <c r="I6" s="3"/>
      <c r="J6" s="3"/>
      <c r="K6" s="3"/>
    </row>
    <row r="7" ht="12.75">
      <c r="C7" t="s">
        <v>53</v>
      </c>
    </row>
    <row r="9" spans="1:8" s="1" customFormat="1" ht="12.75">
      <c r="A9" s="1">
        <v>5</v>
      </c>
      <c r="B9" s="1" t="s">
        <v>20</v>
      </c>
      <c r="G9" s="4"/>
      <c r="H9" s="4"/>
    </row>
    <row r="10" spans="2:7" ht="12.75">
      <c r="B10" t="s">
        <v>29</v>
      </c>
      <c r="C10" s="26" t="s">
        <v>72</v>
      </c>
      <c r="G10" s="30">
        <v>288626</v>
      </c>
    </row>
    <row r="11" spans="2:7" ht="12.75">
      <c r="B11" t="s">
        <v>33</v>
      </c>
      <c r="C11" s="26" t="s">
        <v>73</v>
      </c>
      <c r="G11" s="30">
        <v>130895</v>
      </c>
    </row>
    <row r="12" spans="2:7" ht="12.75">
      <c r="B12" t="s">
        <v>34</v>
      </c>
      <c r="C12" s="26" t="s">
        <v>74</v>
      </c>
      <c r="G12" s="30">
        <v>25121</v>
      </c>
    </row>
    <row r="13" spans="2:7" ht="12.75">
      <c r="B13" t="s">
        <v>35</v>
      </c>
      <c r="C13" s="26" t="s">
        <v>75</v>
      </c>
      <c r="G13" s="30">
        <v>83152</v>
      </c>
    </row>
    <row r="14" spans="2:7" ht="12.75">
      <c r="B14" s="8" t="s">
        <v>36</v>
      </c>
      <c r="C14" s="26" t="s">
        <v>79</v>
      </c>
      <c r="G14" s="30">
        <v>22442</v>
      </c>
    </row>
    <row r="15" spans="2:7" ht="12.75">
      <c r="B15" s="8" t="s">
        <v>78</v>
      </c>
      <c r="C15" s="26" t="s">
        <v>76</v>
      </c>
      <c r="G15" s="30">
        <v>40261</v>
      </c>
    </row>
    <row r="16" spans="2:7" ht="12.75">
      <c r="B16" s="8" t="s">
        <v>38</v>
      </c>
      <c r="C16" s="26" t="s">
        <v>77</v>
      </c>
      <c r="G16" s="34">
        <v>106787</v>
      </c>
    </row>
    <row r="17" spans="3:7" ht="12.75">
      <c r="C17" s="29"/>
      <c r="G17" s="34"/>
    </row>
    <row r="18" spans="3:10" ht="12.75">
      <c r="C18" s="29"/>
      <c r="E18" s="1" t="s">
        <v>43</v>
      </c>
      <c r="G18" s="34"/>
      <c r="H18" s="4">
        <f>SUM(G10:G16)</f>
        <v>697284</v>
      </c>
      <c r="J18" s="6"/>
    </row>
    <row r="19" ht="12.75">
      <c r="J19" s="2"/>
    </row>
    <row r="20" spans="1:10" ht="12.75">
      <c r="A20" s="1">
        <v>7</v>
      </c>
      <c r="B20" s="1" t="s">
        <v>25</v>
      </c>
      <c r="H20" s="4"/>
      <c r="J20" s="2"/>
    </row>
    <row r="21" spans="2:10" ht="12.75">
      <c r="B21" t="s">
        <v>45</v>
      </c>
      <c r="C21" t="s">
        <v>70</v>
      </c>
      <c r="D21" s="8"/>
      <c r="E21" s="6"/>
      <c r="G21" s="30">
        <f>12982+315</f>
        <v>13297</v>
      </c>
      <c r="H21" s="4"/>
      <c r="J21" s="2"/>
    </row>
    <row r="22" spans="8:10" ht="12.75">
      <c r="H22" s="4"/>
      <c r="J22" s="2"/>
    </row>
    <row r="23" spans="5:10" ht="12.75">
      <c r="E23" s="1" t="s">
        <v>46</v>
      </c>
      <c r="H23" s="39">
        <f>+G21</f>
        <v>13297</v>
      </c>
      <c r="J23" s="2"/>
    </row>
    <row r="24" spans="5:10" ht="12.75">
      <c r="E24" s="1"/>
      <c r="H24" s="4"/>
      <c r="J24" s="2"/>
    </row>
    <row r="25" spans="1:10" ht="18">
      <c r="A25" s="1" t="s">
        <v>66</v>
      </c>
      <c r="C25" s="3"/>
      <c r="E25" s="1"/>
      <c r="H25" s="4">
        <f>SUM(H18:H23)</f>
        <v>710581</v>
      </c>
      <c r="J25" s="2"/>
    </row>
    <row r="26" s="1" customFormat="1" ht="12.75">
      <c r="J26" s="7"/>
    </row>
    <row r="28" spans="3:8" s="3" customFormat="1" ht="18">
      <c r="C28" s="3" t="s">
        <v>32</v>
      </c>
      <c r="G28" s="5"/>
      <c r="H28" s="5"/>
    </row>
    <row r="29" spans="7:10" s="3" customFormat="1" ht="18">
      <c r="G29" s="5"/>
      <c r="H29" s="5"/>
      <c r="J29" s="41"/>
    </row>
    <row r="30" spans="1:8" s="3" customFormat="1" ht="12.75" customHeight="1">
      <c r="A30" s="1">
        <v>1</v>
      </c>
      <c r="B30" s="1" t="s">
        <v>28</v>
      </c>
      <c r="C30" s="1"/>
      <c r="D30" s="1"/>
      <c r="E30" s="1"/>
      <c r="F30" s="1"/>
      <c r="G30" s="4"/>
      <c r="H30" s="4"/>
    </row>
    <row r="31" spans="1:8" s="3" customFormat="1" ht="12.75" customHeight="1">
      <c r="A31"/>
      <c r="B31" t="s">
        <v>29</v>
      </c>
      <c r="C31" t="s">
        <v>103</v>
      </c>
      <c r="D31"/>
      <c r="E31"/>
      <c r="F31"/>
      <c r="G31" s="30">
        <v>217444</v>
      </c>
      <c r="H31" s="6"/>
    </row>
    <row r="32" spans="1:8" s="3" customFormat="1" ht="12.75" customHeight="1">
      <c r="A32"/>
      <c r="B32" t="s">
        <v>33</v>
      </c>
      <c r="C32" t="s">
        <v>30</v>
      </c>
      <c r="D32"/>
      <c r="E32"/>
      <c r="F32"/>
      <c r="G32" s="30">
        <v>296279</v>
      </c>
      <c r="H32" s="6"/>
    </row>
    <row r="33" spans="1:8" s="3" customFormat="1" ht="12.75" customHeight="1">
      <c r="A33"/>
      <c r="B33"/>
      <c r="C33" t="s">
        <v>104</v>
      </c>
      <c r="D33"/>
      <c r="E33"/>
      <c r="F33"/>
      <c r="G33" s="30"/>
      <c r="H33" s="6"/>
    </row>
    <row r="34" spans="1:8" s="3" customFormat="1" ht="12.75" customHeight="1">
      <c r="A34"/>
      <c r="B34"/>
      <c r="C34"/>
      <c r="D34"/>
      <c r="E34"/>
      <c r="F34"/>
      <c r="G34" s="30"/>
      <c r="H34" s="6"/>
    </row>
    <row r="35" spans="1:8" s="3" customFormat="1" ht="12.75" customHeight="1">
      <c r="A35"/>
      <c r="D35" s="5"/>
      <c r="E35" s="1" t="s">
        <v>31</v>
      </c>
      <c r="F35"/>
      <c r="G35" s="30"/>
      <c r="H35" s="4">
        <f>SUM(G31:G34)</f>
        <v>513723</v>
      </c>
    </row>
    <row r="36" spans="4:8" s="3" customFormat="1" ht="12.75" customHeight="1">
      <c r="D36" s="5"/>
      <c r="G36" s="43"/>
      <c r="H36" s="5"/>
    </row>
    <row r="37" ht="12.75">
      <c r="G37" s="30"/>
    </row>
    <row r="38" spans="1:8" s="1" customFormat="1" ht="12.75">
      <c r="A38" s="1">
        <v>2</v>
      </c>
      <c r="B38" s="1" t="s">
        <v>22</v>
      </c>
      <c r="G38" s="44"/>
      <c r="H38" s="4"/>
    </row>
    <row r="39" spans="2:7" ht="12.75">
      <c r="B39" t="s">
        <v>29</v>
      </c>
      <c r="C39" s="29" t="s">
        <v>105</v>
      </c>
      <c r="G39" s="30">
        <v>44868</v>
      </c>
    </row>
    <row r="40" spans="2:7" ht="12.75">
      <c r="B40" t="s">
        <v>33</v>
      </c>
      <c r="C40" t="s">
        <v>80</v>
      </c>
      <c r="G40" s="30">
        <v>17986</v>
      </c>
    </row>
    <row r="41" spans="2:7" ht="12.75">
      <c r="B41" t="s">
        <v>34</v>
      </c>
      <c r="C41" t="s">
        <v>81</v>
      </c>
      <c r="G41" s="30">
        <v>39886</v>
      </c>
    </row>
    <row r="42" spans="2:7" ht="12.75">
      <c r="B42" t="s">
        <v>35</v>
      </c>
      <c r="C42" t="s">
        <v>82</v>
      </c>
      <c r="G42" s="30">
        <v>5700</v>
      </c>
    </row>
    <row r="43" spans="2:7" ht="12.75">
      <c r="B43" t="s">
        <v>36</v>
      </c>
      <c r="C43" t="s">
        <v>83</v>
      </c>
      <c r="G43" s="30">
        <v>22753</v>
      </c>
    </row>
    <row r="44" ht="12.75">
      <c r="G44" s="30"/>
    </row>
    <row r="45" spans="3:8" s="1" customFormat="1" ht="12.75">
      <c r="C45"/>
      <c r="E45" s="1" t="s">
        <v>39</v>
      </c>
      <c r="G45" s="44"/>
      <c r="H45" s="4">
        <f>SUM(G39:G43)</f>
        <v>131193</v>
      </c>
    </row>
    <row r="46" ht="12.75">
      <c r="G46" s="30"/>
    </row>
    <row r="47" ht="12.75">
      <c r="G47" s="30"/>
    </row>
    <row r="48" spans="1:8" s="1" customFormat="1" ht="12.75">
      <c r="A48" s="1">
        <v>3</v>
      </c>
      <c r="B48" s="1" t="s">
        <v>40</v>
      </c>
      <c r="G48" s="44"/>
      <c r="H48" s="4"/>
    </row>
    <row r="49" spans="2:7" ht="12.75">
      <c r="B49" t="s">
        <v>29</v>
      </c>
      <c r="C49" s="29" t="s">
        <v>90</v>
      </c>
      <c r="G49" s="36">
        <v>25504.73</v>
      </c>
    </row>
    <row r="50" spans="2:7" ht="12.75">
      <c r="B50" t="s">
        <v>33</v>
      </c>
      <c r="C50" s="29" t="s">
        <v>86</v>
      </c>
      <c r="G50" s="36">
        <v>0</v>
      </c>
    </row>
    <row r="51" spans="2:7" ht="12.75">
      <c r="B51" t="s">
        <v>34</v>
      </c>
      <c r="C51" s="29" t="s">
        <v>84</v>
      </c>
      <c r="G51" s="36">
        <v>329538</v>
      </c>
    </row>
    <row r="52" spans="2:9" ht="12.75">
      <c r="B52" t="s">
        <v>35</v>
      </c>
      <c r="C52" s="29" t="s">
        <v>88</v>
      </c>
      <c r="G52" s="36">
        <v>1217.37</v>
      </c>
      <c r="I52" s="29"/>
    </row>
    <row r="53" spans="2:9" ht="12.75">
      <c r="B53" t="s">
        <v>36</v>
      </c>
      <c r="C53" s="29" t="s">
        <v>87</v>
      </c>
      <c r="G53" s="36">
        <v>0</v>
      </c>
      <c r="I53" s="29"/>
    </row>
    <row r="54" spans="2:7" ht="12.75">
      <c r="B54" t="s">
        <v>37</v>
      </c>
      <c r="C54" s="29" t="s">
        <v>89</v>
      </c>
      <c r="G54" s="36">
        <v>59951</v>
      </c>
    </row>
    <row r="55" spans="2:7" ht="12.75">
      <c r="B55" t="s">
        <v>38</v>
      </c>
      <c r="C55" s="29" t="s">
        <v>85</v>
      </c>
      <c r="G55" s="36">
        <v>83444</v>
      </c>
    </row>
    <row r="56" ht="12.75">
      <c r="G56" s="36"/>
    </row>
    <row r="57" ht="12.75">
      <c r="G57" s="30"/>
    </row>
    <row r="58" spans="3:10" s="1" customFormat="1" ht="12.75">
      <c r="C58" s="29"/>
      <c r="E58" s="1" t="s">
        <v>41</v>
      </c>
      <c r="G58" s="44"/>
      <c r="H58" s="4">
        <f>SUM(G49:G56)</f>
        <v>499655.1</v>
      </c>
      <c r="J58" s="7"/>
    </row>
    <row r="59" ht="12.75">
      <c r="G59" s="30"/>
    </row>
    <row r="60" spans="3:7" ht="12.75">
      <c r="C60" s="29"/>
      <c r="G60" s="30"/>
    </row>
    <row r="61" spans="1:8" s="1" customFormat="1" ht="12.75">
      <c r="A61" s="1">
        <v>4</v>
      </c>
      <c r="B61" s="1" t="s">
        <v>19</v>
      </c>
      <c r="G61" s="44"/>
      <c r="H61" s="4"/>
    </row>
    <row r="62" spans="2:7" ht="12.75">
      <c r="B62" t="s">
        <v>29</v>
      </c>
      <c r="C62" t="s">
        <v>91</v>
      </c>
      <c r="G62" s="36">
        <v>135052</v>
      </c>
    </row>
    <row r="63" spans="2:7" ht="12.75">
      <c r="B63" t="s">
        <v>33</v>
      </c>
      <c r="C63" s="29" t="s">
        <v>92</v>
      </c>
      <c r="G63" s="36">
        <v>187831</v>
      </c>
    </row>
    <row r="64" spans="2:7" ht="12.75">
      <c r="B64" t="s">
        <v>34</v>
      </c>
      <c r="C64" s="29" t="s">
        <v>93</v>
      </c>
      <c r="G64" s="36">
        <v>32460</v>
      </c>
    </row>
    <row r="65" spans="2:7" ht="12.75">
      <c r="B65" t="s">
        <v>35</v>
      </c>
      <c r="C65" s="29" t="s">
        <v>94</v>
      </c>
      <c r="G65" s="36">
        <v>28877</v>
      </c>
    </row>
    <row r="66" spans="2:7" ht="12.75">
      <c r="B66" t="s">
        <v>36</v>
      </c>
      <c r="C66" s="29" t="s">
        <v>95</v>
      </c>
      <c r="G66" s="36">
        <v>218351</v>
      </c>
    </row>
    <row r="67" spans="2:7" ht="12.75">
      <c r="B67" t="s">
        <v>37</v>
      </c>
      <c r="C67" s="26" t="s">
        <v>106</v>
      </c>
      <c r="G67" s="36">
        <v>264518</v>
      </c>
    </row>
    <row r="68" spans="2:7" ht="12.75">
      <c r="B68" t="s">
        <v>38</v>
      </c>
      <c r="C68" s="29" t="s">
        <v>96</v>
      </c>
      <c r="G68" s="36">
        <v>168769</v>
      </c>
    </row>
    <row r="69" ht="12.75">
      <c r="G69" s="30"/>
    </row>
    <row r="70" spans="5:8" s="1" customFormat="1" ht="12.75">
      <c r="E70" s="1" t="s">
        <v>42</v>
      </c>
      <c r="G70" s="44"/>
      <c r="H70" s="4">
        <f>SUM(G62:G68)</f>
        <v>1035858</v>
      </c>
    </row>
    <row r="71" ht="12.75">
      <c r="G71" s="30"/>
    </row>
    <row r="72" spans="3:7" ht="12.75">
      <c r="C72" s="29"/>
      <c r="G72" s="30"/>
    </row>
    <row r="73" spans="1:8" s="1" customFormat="1" ht="12.75">
      <c r="A73" s="1">
        <v>5</v>
      </c>
      <c r="B73" s="1" t="s">
        <v>54</v>
      </c>
      <c r="G73" s="44"/>
      <c r="H73" s="4"/>
    </row>
    <row r="74" spans="2:7" ht="12.75">
      <c r="B74" t="s">
        <v>29</v>
      </c>
      <c r="C74" s="26" t="s">
        <v>71</v>
      </c>
      <c r="G74" s="30">
        <v>275000</v>
      </c>
    </row>
    <row r="75" spans="2:7" ht="12.75">
      <c r="B75" s="8" t="s">
        <v>33</v>
      </c>
      <c r="C75" s="26" t="s">
        <v>72</v>
      </c>
      <c r="E75" s="38"/>
      <c r="G75" s="30">
        <v>0</v>
      </c>
    </row>
    <row r="76" spans="3:7" ht="12.75">
      <c r="C76" s="29"/>
      <c r="G76" s="30"/>
    </row>
    <row r="77" spans="3:8" s="1" customFormat="1" ht="12.75">
      <c r="C77"/>
      <c r="E77" s="1" t="s">
        <v>43</v>
      </c>
      <c r="G77" s="44"/>
      <c r="H77" s="4">
        <f>SUM(G74:G75)</f>
        <v>275000</v>
      </c>
    </row>
    <row r="78" ht="12.75">
      <c r="G78" s="30"/>
    </row>
    <row r="79" ht="12.75">
      <c r="G79" s="30"/>
    </row>
    <row r="80" spans="1:8" s="1" customFormat="1" ht="12.75">
      <c r="A80" s="1">
        <v>6</v>
      </c>
      <c r="B80" s="1" t="s">
        <v>21</v>
      </c>
      <c r="C80"/>
      <c r="G80" s="44"/>
      <c r="H80" s="4"/>
    </row>
    <row r="81" spans="2:7" ht="12.75">
      <c r="B81" t="s">
        <v>29</v>
      </c>
      <c r="C81" s="29" t="s">
        <v>101</v>
      </c>
      <c r="D81" s="29"/>
      <c r="E81" s="29"/>
      <c r="F81" s="29"/>
      <c r="G81" s="36">
        <v>519934</v>
      </c>
    </row>
    <row r="82" spans="2:7" ht="12.75">
      <c r="B82" t="s">
        <v>33</v>
      </c>
      <c r="C82" s="29" t="s">
        <v>100</v>
      </c>
      <c r="D82" s="29"/>
      <c r="E82" s="29"/>
      <c r="F82" s="29"/>
      <c r="G82" s="36">
        <v>62639</v>
      </c>
    </row>
    <row r="83" spans="2:7" ht="12.75">
      <c r="B83" t="s">
        <v>34</v>
      </c>
      <c r="C83" s="29" t="s">
        <v>99</v>
      </c>
      <c r="D83" s="29"/>
      <c r="E83" s="29"/>
      <c r="F83" s="29"/>
      <c r="G83" s="36">
        <v>0</v>
      </c>
    </row>
    <row r="84" spans="2:7" ht="12.75">
      <c r="B84" t="s">
        <v>35</v>
      </c>
      <c r="C84" s="29" t="s">
        <v>97</v>
      </c>
      <c r="D84" s="29"/>
      <c r="E84" s="29"/>
      <c r="F84" s="29"/>
      <c r="G84" s="36">
        <v>161429</v>
      </c>
    </row>
    <row r="85" spans="2:7" ht="12.75">
      <c r="B85" t="s">
        <v>36</v>
      </c>
      <c r="C85" s="29" t="s">
        <v>98</v>
      </c>
      <c r="D85" s="31"/>
      <c r="E85" s="31"/>
      <c r="F85" s="31"/>
      <c r="G85" s="37">
        <v>78561</v>
      </c>
    </row>
    <row r="86" ht="12.75">
      <c r="G86" s="30"/>
    </row>
    <row r="87" spans="3:8" s="1" customFormat="1" ht="12.75">
      <c r="C87"/>
      <c r="E87" s="1" t="s">
        <v>44</v>
      </c>
      <c r="G87" s="44"/>
      <c r="H87" s="4">
        <f>SUM(G81:G85)</f>
        <v>822563</v>
      </c>
    </row>
    <row r="88" spans="3:7" ht="12.75">
      <c r="C88" s="1"/>
      <c r="G88" s="30"/>
    </row>
    <row r="89" ht="12.75">
      <c r="G89" s="30"/>
    </row>
    <row r="90" spans="1:8" s="1" customFormat="1" ht="12.75">
      <c r="A90" s="1">
        <v>7</v>
      </c>
      <c r="B90" s="1" t="s">
        <v>25</v>
      </c>
      <c r="C90"/>
      <c r="G90" s="44"/>
      <c r="H90" s="4"/>
    </row>
    <row r="91" spans="2:7" ht="12.75">
      <c r="B91" t="s">
        <v>45</v>
      </c>
      <c r="C91" s="8" t="s">
        <v>70</v>
      </c>
      <c r="G91" s="30">
        <f>184128+119767+216291</f>
        <v>520186</v>
      </c>
    </row>
    <row r="92" ht="12.75">
      <c r="G92" s="30"/>
    </row>
    <row r="93" spans="3:8" s="1" customFormat="1" ht="12.75">
      <c r="C93" s="28"/>
      <c r="E93" s="1" t="s">
        <v>46</v>
      </c>
      <c r="G93" s="44"/>
      <c r="H93" s="39">
        <f>+G91</f>
        <v>520186</v>
      </c>
    </row>
    <row r="94" spans="3:8" s="1" customFormat="1" ht="12.75">
      <c r="C94" s="28"/>
      <c r="G94" s="44"/>
      <c r="H94" s="40"/>
    </row>
    <row r="95" spans="1:8" s="1" customFormat="1" ht="12.75">
      <c r="A95" s="1" t="s">
        <v>67</v>
      </c>
      <c r="C95" s="28"/>
      <c r="G95" s="4"/>
      <c r="H95" s="40">
        <f>SUM(H35:H93)</f>
        <v>3798178.1</v>
      </c>
    </row>
    <row r="96" ht="12.75">
      <c r="C96" s="1"/>
    </row>
    <row r="98" spans="1:10" s="1" customFormat="1" ht="12.75">
      <c r="A98" s="1" t="s">
        <v>47</v>
      </c>
      <c r="C98"/>
      <c r="G98" s="4"/>
      <c r="H98" s="4">
        <f>+H95+H25</f>
        <v>4508759.1</v>
      </c>
      <c r="J98" s="7"/>
    </row>
    <row r="99" spans="3:10" ht="12.75">
      <c r="C99" s="1"/>
      <c r="J99" s="2"/>
    </row>
    <row r="100" spans="3:5" ht="12.75">
      <c r="C100" s="2"/>
      <c r="D100" s="8"/>
      <c r="E100" s="1"/>
    </row>
  </sheetData>
  <sheetProtection/>
  <printOptions/>
  <pageMargins left="0.75" right="0.75" top="1" bottom="1" header="0.5" footer="0.5"/>
  <pageSetup fitToHeight="2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Maria Knox</cp:lastModifiedBy>
  <cp:lastPrinted>2013-08-28T15:45:09Z</cp:lastPrinted>
  <dcterms:created xsi:type="dcterms:W3CDTF">2000-12-13T17:56:22Z</dcterms:created>
  <dcterms:modified xsi:type="dcterms:W3CDTF">2013-08-28T19:19:44Z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