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61" windowWidth="13020" windowHeight="10185" activeTab="0"/>
  </bookViews>
  <sheets>
    <sheet name="PLAN" sheetId="1" r:id="rId1"/>
    <sheet name="DESCRIPTION" sheetId="2" r:id="rId2"/>
  </sheets>
  <definedNames>
    <definedName name="_xlnm.Print_Area" localSheetId="0">'PLAN'!$A$1:$R$46</definedName>
  </definedNames>
  <calcPr fullCalcOnLoad="1"/>
</workbook>
</file>

<file path=xl/sharedStrings.xml><?xml version="1.0" encoding="utf-8"?>
<sst xmlns="http://schemas.openxmlformats.org/spreadsheetml/2006/main" count="170" uniqueCount="105">
  <si>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</si>
  <si>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</si>
  <si>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</si>
  <si>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</si>
  <si>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</si>
  <si>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</si>
  <si>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</si>
  <si>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</si>
  <si>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</si>
  <si>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</si>
  <si>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</si>
  <si>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</si>
  <si>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</si>
  <si>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</si>
  <si>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</si>
  <si>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</si>
  <si>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</si>
  <si>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</si>
  <si>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</si>
  <si>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</si>
  <si>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</si>
  <si>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</si>
  <si>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</si>
  <si>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</si>
  <si>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</si>
  <si>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</si>
  <si>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</si>
  <si>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</si>
  <si>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</si>
  <si>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</si>
  <si>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</si>
  <si>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</si>
  <si>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</si>
  <si>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</si>
  <si>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</si>
  <si>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</si>
  <si>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</si>
  <si>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</si>
  <si>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</si>
  <si>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</si>
  <si>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</si>
  <si>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</si>
  <si>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</si>
  <si>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</si>
  <si>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</si>
  <si>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</si>
  <si>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</si>
  <si>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</si>
  <si>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</si>
  <si>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</si>
  <si>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</si>
  <si>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</si>
  <si>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</si>
  <si>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</si>
  <si>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</si>
  <si>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</si>
  <si>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</si>
  <si>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</si>
  <si>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Murfreesboro, TN 37132</t>
  </si>
  <si>
    <t>v. 615.898.5184     f. 615.898.5029</t>
  </si>
  <si>
    <t>Peck Hall 203</t>
  </si>
  <si>
    <t>****</t>
  </si>
  <si>
    <t xml:space="preserve">Projects to be funded from savings </t>
  </si>
  <si>
    <t>Office of the University Provost</t>
  </si>
  <si>
    <t>TOTAL OF ORIGINAL FEE OF $15 PER STUDENTS (POOL 1)</t>
  </si>
  <si>
    <t>TOTAL OF ADDITIONAL FEES (POOL 2)</t>
  </si>
  <si>
    <t xml:space="preserve">F </t>
  </si>
  <si>
    <t>2013-2014</t>
  </si>
  <si>
    <t>University Computer Lab at BAS (1471)</t>
  </si>
  <si>
    <t>University Computer Lab at Walker Library (1472)</t>
  </si>
  <si>
    <t>Adaptive Technologies Computer Lab at Walker Library (1474)</t>
  </si>
  <si>
    <t>University Computer Lab at New Student Union (1475)</t>
  </si>
  <si>
    <t>University Computer Lab at KOM (1479)</t>
  </si>
  <si>
    <t>University Help Desk (1484)</t>
  </si>
  <si>
    <t>Campus emergency and scheduled repair and replacement (1468, 1469 and 1470)</t>
  </si>
  <si>
    <t>Virtualization of Student Desktops  (1497)</t>
  </si>
  <si>
    <t>and computer labs (1498)</t>
  </si>
  <si>
    <t>University Computer Lab at BAS printers and upgrades (1426)</t>
  </si>
  <si>
    <t>Adaptive Technologies Computer Lab at Walker Library equipment and upgrades (1419)</t>
  </si>
  <si>
    <t>Computer upgrades for the University Computer Lab at KOM (1415)</t>
  </si>
  <si>
    <t>Student Union Computer Lab equipment (1431)</t>
  </si>
  <si>
    <t xml:space="preserve"> University Computer Lab at Walker Library upgrades (1423)</t>
  </si>
  <si>
    <t>Purchase recurring annual maintenance/license for academic support software (1485)</t>
  </si>
  <si>
    <t>Various infrastructure projects from ITD in student academic space (1490)</t>
  </si>
  <si>
    <t>Library electronic databases available on the Internet (1483)</t>
  </si>
  <si>
    <t>Master Classroom upgrades and iPads for College of Liberal Arts (1412)</t>
  </si>
  <si>
    <t>Master Classroom upgrades for Human Sciences (1433)</t>
  </si>
  <si>
    <t>New Master Classroom and upgrades for Recording Industry and Journalism (1410)</t>
  </si>
  <si>
    <t>New Master Classroom for University College (1404)</t>
  </si>
  <si>
    <t>Master Classroom upgrades for Math (1422)</t>
  </si>
  <si>
    <t>Master Classroom upgrades for History (1407)</t>
  </si>
  <si>
    <t>Master Classroom upgrades for Elementary and Special Education (1418)</t>
  </si>
  <si>
    <t>Software upgrades for Economics (1425)</t>
  </si>
  <si>
    <t>Equipment for Recording Industry (1411)</t>
  </si>
  <si>
    <t>Equipment for the College of Behavioral and Health Sciences (1416)</t>
  </si>
  <si>
    <t>Equipment and Software for the College of Liberal Arts (1417)</t>
  </si>
  <si>
    <t>Equipment for Chemistry (1420)</t>
  </si>
  <si>
    <t>Equipment for Electronic Media Communications (1424)</t>
  </si>
  <si>
    <t>Equipment for Aerospace (1428)</t>
  </si>
  <si>
    <t>Description of Technology Access Fee Proposals &amp; Costs - July 1, 2013</t>
  </si>
  <si>
    <t>Enterprise Software</t>
  </si>
  <si>
    <t>Total category 8</t>
  </si>
  <si>
    <t>Emergency repair and replacement of</t>
  </si>
  <si>
    <t xml:space="preserve"> instructional technology</t>
  </si>
  <si>
    <t>2013-2014 Total Technology Access Fee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</si>
</sst>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166" fontId="1" fillId="0" borderId="10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6" fontId="0" fillId="0" borderId="0" xfId="42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0">
      <selection activeCell="M12" sqref="M12:Q12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2.5742187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 s="1" customFormat="1" ht="12.7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1" customFormat="1" ht="12.75">
      <c r="A5" s="44" t="s">
        <v>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s="1" customFormat="1" ht="12.75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11" spans="1:18" ht="12.75">
      <c r="A11" s="43" t="s">
        <v>5</v>
      </c>
      <c r="B11" s="43"/>
      <c r="C11" s="43"/>
      <c r="D11" s="43"/>
      <c r="E11" s="43"/>
      <c r="F11" s="11"/>
      <c r="G11" s="43" t="s">
        <v>6</v>
      </c>
      <c r="H11" s="43"/>
      <c r="I11" s="43"/>
      <c r="J11" s="43"/>
      <c r="K11" s="43"/>
      <c r="L11" s="11"/>
      <c r="M11" s="47" t="s">
        <v>104</v>
      </c>
      <c r="N11" s="47"/>
      <c r="O11" s="47"/>
      <c r="P11" s="47"/>
      <c r="Q11" s="47"/>
      <c r="R11" s="11"/>
    </row>
    <row r="12" spans="1:18" ht="12.75">
      <c r="A12" s="46" t="s">
        <v>7</v>
      </c>
      <c r="B12" s="46"/>
      <c r="C12" s="46"/>
      <c r="D12" s="46"/>
      <c r="E12" s="46"/>
      <c r="F12" s="11"/>
      <c r="G12" s="46" t="s">
        <v>8</v>
      </c>
      <c r="H12" s="46"/>
      <c r="I12" s="46"/>
      <c r="J12" s="46"/>
      <c r="K12" s="46"/>
      <c r="L12" s="12"/>
      <c r="M12" s="46" t="s">
        <v>9</v>
      </c>
      <c r="N12" s="46"/>
      <c r="O12" s="46"/>
      <c r="P12" s="46"/>
      <c r="Q12" s="46"/>
      <c r="R12" s="11"/>
    </row>
    <row r="13" spans="6:18" ht="12.75">
      <c r="F13" s="11"/>
      <c r="L13" s="11"/>
      <c r="R13" s="11"/>
    </row>
    <row r="14" spans="3:18" ht="12.75">
      <c r="C14" s="43" t="s">
        <v>4</v>
      </c>
      <c r="D14" s="43"/>
      <c r="E14" s="43"/>
      <c r="F14" s="11"/>
      <c r="G14" s="13"/>
      <c r="H14" s="13"/>
      <c r="I14" s="43" t="s">
        <v>4</v>
      </c>
      <c r="J14" s="43"/>
      <c r="K14" s="43"/>
      <c r="L14" s="12"/>
      <c r="M14" s="14"/>
      <c r="N14" s="13"/>
      <c r="O14" s="43" t="s">
        <v>4</v>
      </c>
      <c r="P14" s="43"/>
      <c r="Q14" s="43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9">
        <f>+DESCRIPTION!H17+DESCRIPTION!H22</f>
        <v>645060</v>
      </c>
      <c r="B16" s="42">
        <v>1</v>
      </c>
      <c r="C16" s="8" t="s">
        <v>42</v>
      </c>
      <c r="F16" s="11"/>
      <c r="G16" s="9">
        <f>SUM(DESCRIPTION!H34:H94)</f>
        <v>4316940</v>
      </c>
      <c r="H16" s="42">
        <v>1</v>
      </c>
      <c r="I16" s="8" t="s">
        <v>42</v>
      </c>
      <c r="K16" s="9">
        <f>+DESCRIPTION!H34</f>
        <v>614685</v>
      </c>
      <c r="L16" s="11"/>
      <c r="M16" s="9">
        <f>+G16+A16</f>
        <v>4962000</v>
      </c>
      <c r="N16" s="42">
        <v>1</v>
      </c>
      <c r="O16" s="8" t="s">
        <v>42</v>
      </c>
      <c r="Q16" s="9">
        <f>+K16+E16</f>
        <v>614685</v>
      </c>
      <c r="R16" s="11"/>
    </row>
    <row r="17" spans="2:18" ht="12.75">
      <c r="B17" s="42"/>
      <c r="C17" s="8" t="s">
        <v>43</v>
      </c>
      <c r="F17" s="11"/>
      <c r="H17" s="42"/>
      <c r="I17" s="8" t="s">
        <v>43</v>
      </c>
      <c r="L17" s="11"/>
      <c r="N17" s="42"/>
      <c r="O17" s="8" t="s">
        <v>43</v>
      </c>
      <c r="R17" s="11"/>
    </row>
    <row r="18" spans="2:18" ht="12.75">
      <c r="B18" s="42"/>
      <c r="C18" s="8" t="s">
        <v>17</v>
      </c>
      <c r="F18" s="11"/>
      <c r="H18" s="42"/>
      <c r="I18" s="8" t="s">
        <v>17</v>
      </c>
      <c r="L18" s="11"/>
      <c r="N18" s="42"/>
      <c r="O18" s="8" t="s">
        <v>17</v>
      </c>
      <c r="R18" s="11"/>
    </row>
    <row r="19" spans="2:18" ht="12.75">
      <c r="B19" s="42">
        <v>2</v>
      </c>
      <c r="C19" s="8" t="s">
        <v>16</v>
      </c>
      <c r="F19" s="11"/>
      <c r="H19" s="42">
        <v>2</v>
      </c>
      <c r="I19" s="8" t="s">
        <v>16</v>
      </c>
      <c r="K19" s="17">
        <f>+DESCRIPTION!H44</f>
        <v>106206</v>
      </c>
      <c r="L19" s="11"/>
      <c r="N19" s="42">
        <v>2</v>
      </c>
      <c r="O19" s="8" t="s">
        <v>16</v>
      </c>
      <c r="Q19" s="9">
        <f aca="true" t="shared" si="0" ref="Q19:Q26">+K19+E19</f>
        <v>106206</v>
      </c>
      <c r="R19" s="11"/>
    </row>
    <row r="20" spans="2:18" ht="12.75">
      <c r="B20" s="42">
        <v>3</v>
      </c>
      <c r="C20" s="8" t="s">
        <v>50</v>
      </c>
      <c r="F20" s="11"/>
      <c r="H20" s="42">
        <v>3</v>
      </c>
      <c r="I20" s="8" t="s">
        <v>12</v>
      </c>
      <c r="K20" s="18">
        <f>+DESCRIPTION!H57</f>
        <v>563047</v>
      </c>
      <c r="L20" s="11"/>
      <c r="N20" s="42">
        <v>3</v>
      </c>
      <c r="O20" s="8" t="s">
        <v>12</v>
      </c>
      <c r="Q20" s="9">
        <f t="shared" si="0"/>
        <v>563047</v>
      </c>
      <c r="R20" s="11"/>
    </row>
    <row r="21" spans="2:18" ht="12.75">
      <c r="B21" s="42">
        <v>4</v>
      </c>
      <c r="C21" s="8" t="s">
        <v>51</v>
      </c>
      <c r="F21" s="11"/>
      <c r="H21" s="42">
        <v>4</v>
      </c>
      <c r="I21" s="8" t="s">
        <v>13</v>
      </c>
      <c r="K21" s="32">
        <f>+DESCRIPTION!H69</f>
        <v>994678</v>
      </c>
      <c r="L21" s="11"/>
      <c r="N21" s="42">
        <v>4</v>
      </c>
      <c r="O21" s="8" t="s">
        <v>13</v>
      </c>
      <c r="Q21" s="9">
        <f t="shared" si="0"/>
        <v>994678</v>
      </c>
      <c r="R21" s="11"/>
    </row>
    <row r="22" spans="2:18" ht="12.75">
      <c r="B22" s="42">
        <v>5</v>
      </c>
      <c r="C22" s="8" t="s">
        <v>44</v>
      </c>
      <c r="E22" s="9">
        <f>+DESCRIPTION!H17</f>
        <v>645060</v>
      </c>
      <c r="F22" s="11"/>
      <c r="H22" s="42">
        <v>5</v>
      </c>
      <c r="I22" s="8" t="s">
        <v>49</v>
      </c>
      <c r="K22" s="18">
        <f>+DESCRIPTION!H76</f>
        <v>326047</v>
      </c>
      <c r="L22" s="11"/>
      <c r="N22" s="42">
        <v>5</v>
      </c>
      <c r="O22" s="8" t="s">
        <v>44</v>
      </c>
      <c r="Q22" s="9">
        <f t="shared" si="0"/>
        <v>971107</v>
      </c>
      <c r="R22" s="11"/>
    </row>
    <row r="23" spans="2:18" ht="12.75">
      <c r="B23" s="42">
        <v>6</v>
      </c>
      <c r="C23" s="8" t="s">
        <v>15</v>
      </c>
      <c r="F23" s="11"/>
      <c r="H23" s="42">
        <v>6</v>
      </c>
      <c r="I23" s="8" t="s">
        <v>15</v>
      </c>
      <c r="K23" s="18">
        <f>+DESCRIPTION!H82</f>
        <v>500000</v>
      </c>
      <c r="L23" s="11"/>
      <c r="N23" s="42">
        <v>6</v>
      </c>
      <c r="O23" s="8" t="s">
        <v>15</v>
      </c>
      <c r="Q23" s="9">
        <f t="shared" si="0"/>
        <v>500000</v>
      </c>
      <c r="R23" s="11"/>
    </row>
    <row r="24" spans="2:18" ht="12.75">
      <c r="B24" s="42">
        <v>7</v>
      </c>
      <c r="C24" s="8" t="s">
        <v>102</v>
      </c>
      <c r="E24" s="9">
        <f>+DESCRIPTION!H22</f>
        <v>0</v>
      </c>
      <c r="F24" s="11"/>
      <c r="H24" s="42">
        <v>7</v>
      </c>
      <c r="I24" s="8" t="s">
        <v>46</v>
      </c>
      <c r="K24" s="18">
        <f>+DESCRIPTION!H88</f>
        <v>531315</v>
      </c>
      <c r="L24" s="11"/>
      <c r="N24" s="42">
        <v>7</v>
      </c>
      <c r="O24" s="8" t="s">
        <v>46</v>
      </c>
      <c r="Q24" s="9">
        <f t="shared" si="0"/>
        <v>531315</v>
      </c>
      <c r="R24" s="11"/>
    </row>
    <row r="25" spans="2:18" ht="12.75">
      <c r="B25" s="42"/>
      <c r="C25" s="8" t="s">
        <v>103</v>
      </c>
      <c r="F25" s="11"/>
      <c r="H25" s="16"/>
      <c r="I25" s="8" t="s">
        <v>45</v>
      </c>
      <c r="K25" s="18"/>
      <c r="L25" s="11"/>
      <c r="N25" s="16"/>
      <c r="O25" s="8" t="s">
        <v>45</v>
      </c>
      <c r="R25" s="11"/>
    </row>
    <row r="26" spans="2:18" ht="12.75">
      <c r="B26" s="8">
        <v>8</v>
      </c>
      <c r="C26" s="8" t="s">
        <v>100</v>
      </c>
      <c r="F26" s="11"/>
      <c r="H26" s="8">
        <v>8</v>
      </c>
      <c r="I26" s="8" t="s">
        <v>100</v>
      </c>
      <c r="K26" s="18">
        <f>+DESCRIPTION!H94</f>
        <v>680962</v>
      </c>
      <c r="L26" s="11"/>
      <c r="N26" s="8">
        <v>8</v>
      </c>
      <c r="O26" s="8" t="s">
        <v>100</v>
      </c>
      <c r="Q26" s="9">
        <f t="shared" si="0"/>
        <v>680962</v>
      </c>
      <c r="R26" s="11"/>
    </row>
    <row r="27" spans="6:18" ht="12.75">
      <c r="F27" s="11"/>
      <c r="L27" s="11"/>
      <c r="N27" s="16"/>
      <c r="R27" s="11"/>
    </row>
    <row r="28" spans="6:18" ht="12.75">
      <c r="F28" s="11"/>
      <c r="L28" s="11"/>
      <c r="R28" s="11"/>
    </row>
    <row r="29" spans="6:18" ht="12.75">
      <c r="F29" s="11"/>
      <c r="L29" s="11"/>
      <c r="N29" s="16"/>
      <c r="R29" s="11"/>
    </row>
    <row r="30" spans="1:18" ht="12.75">
      <c r="A30" s="19" t="s">
        <v>11</v>
      </c>
      <c r="E30" s="19" t="s">
        <v>11</v>
      </c>
      <c r="F30" s="11"/>
      <c r="G30" s="20" t="s">
        <v>11</v>
      </c>
      <c r="K30" s="20" t="s">
        <v>11</v>
      </c>
      <c r="L30" s="11"/>
      <c r="M30" s="9" t="s">
        <v>11</v>
      </c>
      <c r="N30" s="21"/>
      <c r="O30" s="21"/>
      <c r="P30" s="21"/>
      <c r="Q30" s="9" t="s">
        <v>11</v>
      </c>
      <c r="R30" s="11"/>
    </row>
    <row r="31" spans="1:18" ht="13.5" thickBot="1">
      <c r="A31" s="22">
        <f>SUM(A16)</f>
        <v>645060</v>
      </c>
      <c r="E31" s="23">
        <f>SUM(E16:E24)</f>
        <v>645060</v>
      </c>
      <c r="F31" s="11"/>
      <c r="G31" s="23">
        <f>SUM(G16)</f>
        <v>4316940</v>
      </c>
      <c r="K31" s="24">
        <f>SUM(K16:K27)</f>
        <v>4316940</v>
      </c>
      <c r="L31" s="25"/>
      <c r="M31" s="22">
        <f>SUM(M16:M28)</f>
        <v>4962000</v>
      </c>
      <c r="Q31" s="23">
        <f>SUM(Q16:Q28)</f>
        <v>4962000</v>
      </c>
      <c r="R31" s="11"/>
    </row>
    <row r="32" spans="6:18" ht="13.5" thickTop="1">
      <c r="F32" s="11"/>
      <c r="L32" s="25"/>
      <c r="R32" s="11"/>
    </row>
    <row r="33" spans="6:18" ht="12.75">
      <c r="F33" s="26"/>
      <c r="R33" s="26"/>
    </row>
    <row r="34" spans="6:18" ht="12.75">
      <c r="F34" s="26"/>
      <c r="R34" s="26"/>
    </row>
    <row r="35" spans="6:18" ht="12.75">
      <c r="F35" s="26"/>
      <c r="R35" s="26"/>
    </row>
    <row r="36" spans="6:18" ht="12.75">
      <c r="F36" s="26"/>
      <c r="G36" s="8" t="s">
        <v>52</v>
      </c>
      <c r="I36" s="20"/>
      <c r="K36" s="20"/>
      <c r="R36" s="26"/>
    </row>
    <row r="37" spans="6:18" ht="12.75">
      <c r="F37" s="26"/>
      <c r="I37" s="8" t="s">
        <v>53</v>
      </c>
      <c r="K37" s="8" t="s">
        <v>54</v>
      </c>
      <c r="R37" s="26"/>
    </row>
    <row r="38" spans="6:18" ht="12.75">
      <c r="F38" s="26"/>
      <c r="R38" s="26"/>
    </row>
    <row r="39" spans="3:18" ht="12.75">
      <c r="C39" s="27"/>
      <c r="F39" s="26"/>
      <c r="R39" s="26"/>
    </row>
    <row r="40" spans="2:18" ht="12.75">
      <c r="B40" s="34" t="s">
        <v>55</v>
      </c>
      <c r="C40" s="8" t="s">
        <v>56</v>
      </c>
      <c r="F40" s="26"/>
      <c r="R40" s="26"/>
    </row>
    <row r="41" spans="3:18" ht="12.75">
      <c r="C41" s="8" t="s">
        <v>57</v>
      </c>
      <c r="F41" s="26"/>
      <c r="R41" s="26"/>
    </row>
    <row r="42" ht="12.75">
      <c r="C42" s="8" t="s">
        <v>18</v>
      </c>
    </row>
    <row r="43" ht="12.75">
      <c r="C43" s="8" t="s">
        <v>63</v>
      </c>
    </row>
    <row r="44" ht="12.75">
      <c r="C44" s="8" t="s">
        <v>60</v>
      </c>
    </row>
    <row r="45" ht="12.75">
      <c r="C45" s="8" t="s">
        <v>58</v>
      </c>
    </row>
    <row r="46" ht="12.75">
      <c r="C46" s="8" t="s">
        <v>59</v>
      </c>
    </row>
  </sheetData>
  <sheetProtection/>
  <mergeCells count="14">
    <mergeCell ref="G12:K12"/>
    <mergeCell ref="M11:Q11"/>
    <mergeCell ref="M12:Q12"/>
    <mergeCell ref="A11:E11"/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  <col min="10" max="10" width="14.00390625" style="0" bestFit="1" customWidth="1"/>
  </cols>
  <sheetData>
    <row r="1" spans="1:8" s="1" customFormat="1" ht="12.75">
      <c r="A1" s="1" t="s">
        <v>20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99</v>
      </c>
      <c r="E3" s="3"/>
      <c r="F3" s="3"/>
      <c r="G3" s="5"/>
      <c r="H3" s="5"/>
      <c r="I3" s="3"/>
      <c r="J3" s="3"/>
      <c r="K3" s="3"/>
    </row>
    <row r="4" spans="3:11" s="1" customFormat="1" ht="18">
      <c r="C4" s="31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21</v>
      </c>
      <c r="E6" s="3"/>
      <c r="F6" s="3"/>
      <c r="G6" s="5"/>
      <c r="H6" s="5"/>
      <c r="I6" s="3"/>
      <c r="J6" s="3"/>
      <c r="K6" s="3"/>
    </row>
    <row r="7" ht="12.75">
      <c r="C7" t="s">
        <v>47</v>
      </c>
    </row>
    <row r="9" spans="1:8" s="1" customFormat="1" ht="12.75">
      <c r="A9" s="1">
        <v>5</v>
      </c>
      <c r="B9" s="1" t="s">
        <v>14</v>
      </c>
      <c r="G9" s="4"/>
      <c r="H9" s="4"/>
    </row>
    <row r="10" spans="2:7" ht="12.75">
      <c r="B10" t="s">
        <v>23</v>
      </c>
      <c r="C10" s="26" t="s">
        <v>68</v>
      </c>
      <c r="G10" s="30">
        <f>283000-51047</f>
        <v>231953</v>
      </c>
    </row>
    <row r="11" spans="2:7" ht="12.75">
      <c r="B11" t="s">
        <v>27</v>
      </c>
      <c r="C11" s="26" t="s">
        <v>69</v>
      </c>
      <c r="G11" s="30">
        <v>150000</v>
      </c>
    </row>
    <row r="12" spans="2:7" ht="12.75">
      <c r="B12" t="s">
        <v>29</v>
      </c>
      <c r="C12" s="26" t="s">
        <v>70</v>
      </c>
      <c r="G12" s="30">
        <v>67125</v>
      </c>
    </row>
    <row r="13" spans="2:7" ht="12.75">
      <c r="B13" s="8" t="s">
        <v>30</v>
      </c>
      <c r="C13" s="26" t="s">
        <v>71</v>
      </c>
      <c r="G13" s="30">
        <v>33000</v>
      </c>
    </row>
    <row r="14" spans="2:7" ht="12.75">
      <c r="B14" s="8" t="s">
        <v>66</v>
      </c>
      <c r="C14" s="26" t="s">
        <v>72</v>
      </c>
      <c r="G14" s="30">
        <v>53000</v>
      </c>
    </row>
    <row r="15" spans="2:7" ht="12.75">
      <c r="B15" s="8" t="s">
        <v>32</v>
      </c>
      <c r="C15" s="26" t="s">
        <v>73</v>
      </c>
      <c r="G15" s="33">
        <v>109982</v>
      </c>
    </row>
    <row r="16" spans="3:7" ht="12.75">
      <c r="C16" s="29"/>
      <c r="G16" s="33"/>
    </row>
    <row r="17" spans="3:10" ht="12.75">
      <c r="C17" s="29"/>
      <c r="E17" s="1" t="s">
        <v>37</v>
      </c>
      <c r="G17" s="33"/>
      <c r="H17" s="4">
        <f>SUM(G10:G15)</f>
        <v>645060</v>
      </c>
      <c r="J17" s="6"/>
    </row>
    <row r="18" ht="12.75">
      <c r="J18" s="2"/>
    </row>
    <row r="19" spans="1:10" ht="12.75">
      <c r="A19" s="1">
        <v>7</v>
      </c>
      <c r="B19" s="1" t="s">
        <v>19</v>
      </c>
      <c r="H19" s="4"/>
      <c r="J19" s="2"/>
    </row>
    <row r="20" spans="2:10" ht="12.75">
      <c r="B20" t="s">
        <v>39</v>
      </c>
      <c r="C20" s="8" t="s">
        <v>74</v>
      </c>
      <c r="D20" s="8" t="s">
        <v>61</v>
      </c>
      <c r="E20" s="6">
        <v>100000</v>
      </c>
      <c r="G20" s="30"/>
      <c r="H20" s="4"/>
      <c r="J20" s="2"/>
    </row>
    <row r="21" spans="8:10" ht="12.75">
      <c r="H21" s="4"/>
      <c r="J21" s="2"/>
    </row>
    <row r="22" spans="5:10" ht="12.75">
      <c r="E22" s="1" t="s">
        <v>40</v>
      </c>
      <c r="H22" s="37">
        <f>+G20</f>
        <v>0</v>
      </c>
      <c r="J22" s="2"/>
    </row>
    <row r="23" spans="5:10" ht="12.75">
      <c r="E23" s="1"/>
      <c r="H23" s="4"/>
      <c r="J23" s="2"/>
    </row>
    <row r="24" spans="1:10" ht="18">
      <c r="A24" s="1" t="s">
        <v>64</v>
      </c>
      <c r="C24" s="3"/>
      <c r="E24" s="1"/>
      <c r="H24" s="4">
        <f>SUM(H17:H22)</f>
        <v>645060</v>
      </c>
      <c r="J24" s="2"/>
    </row>
    <row r="25" s="1" customFormat="1" ht="12.75">
      <c r="J25" s="7"/>
    </row>
    <row r="27" spans="3:8" s="3" customFormat="1" ht="18">
      <c r="C27" s="3" t="s">
        <v>26</v>
      </c>
      <c r="G27" s="5"/>
      <c r="H27" s="5"/>
    </row>
    <row r="28" spans="7:10" s="3" customFormat="1" ht="18">
      <c r="G28" s="5"/>
      <c r="H28" s="5"/>
      <c r="J28" s="39"/>
    </row>
    <row r="29" spans="1:8" s="3" customFormat="1" ht="12.75" customHeight="1">
      <c r="A29" s="1">
        <v>1</v>
      </c>
      <c r="B29" s="1" t="s">
        <v>22</v>
      </c>
      <c r="C29" s="1"/>
      <c r="D29" s="1"/>
      <c r="E29" s="1"/>
      <c r="F29" s="1"/>
      <c r="G29" s="4"/>
      <c r="H29" s="4"/>
    </row>
    <row r="30" spans="1:8" s="3" customFormat="1" ht="12.75" customHeight="1">
      <c r="A30"/>
      <c r="B30" t="s">
        <v>23</v>
      </c>
      <c r="C30" s="8" t="s">
        <v>75</v>
      </c>
      <c r="D30"/>
      <c r="E30"/>
      <c r="F30"/>
      <c r="G30" s="6">
        <v>190000</v>
      </c>
      <c r="H30" s="6"/>
    </row>
    <row r="31" spans="1:8" s="3" customFormat="1" ht="12.75" customHeight="1">
      <c r="A31"/>
      <c r="B31" t="s">
        <v>27</v>
      </c>
      <c r="C31" t="s">
        <v>24</v>
      </c>
      <c r="D31"/>
      <c r="E31"/>
      <c r="F31"/>
      <c r="G31" s="6">
        <v>424685</v>
      </c>
      <c r="H31" s="6"/>
    </row>
    <row r="32" spans="1:8" s="3" customFormat="1" ht="12.75" customHeight="1">
      <c r="A32"/>
      <c r="B32"/>
      <c r="C32" s="8" t="s">
        <v>76</v>
      </c>
      <c r="D32"/>
      <c r="E32"/>
      <c r="F32"/>
      <c r="G32" s="6"/>
      <c r="H32" s="6"/>
    </row>
    <row r="33" spans="1:8" s="3" customFormat="1" ht="12.75" customHeight="1">
      <c r="A33"/>
      <c r="B33"/>
      <c r="C33"/>
      <c r="D33"/>
      <c r="E33"/>
      <c r="F33"/>
      <c r="G33" s="6"/>
      <c r="H33" s="6"/>
    </row>
    <row r="34" spans="1:8" s="3" customFormat="1" ht="12.75" customHeight="1">
      <c r="A34"/>
      <c r="D34" s="5"/>
      <c r="E34" s="1" t="s">
        <v>25</v>
      </c>
      <c r="F34"/>
      <c r="G34" s="6"/>
      <c r="H34" s="4">
        <f>SUM(G30:G33)</f>
        <v>614685</v>
      </c>
    </row>
    <row r="35" spans="4:8" s="3" customFormat="1" ht="12.75" customHeight="1">
      <c r="D35" s="5"/>
      <c r="G35" s="5"/>
      <c r="H35" s="5"/>
    </row>
    <row r="37" spans="1:8" s="1" customFormat="1" ht="12.75">
      <c r="A37" s="1">
        <v>2</v>
      </c>
      <c r="B37" s="1" t="s">
        <v>16</v>
      </c>
      <c r="G37" s="4"/>
      <c r="H37" s="4"/>
    </row>
    <row r="38" spans="2:7" ht="12.75">
      <c r="B38" t="s">
        <v>23</v>
      </c>
      <c r="C38" s="8" t="s">
        <v>79</v>
      </c>
      <c r="G38" s="30">
        <v>17900</v>
      </c>
    </row>
    <row r="39" spans="2:7" ht="12.75">
      <c r="B39" t="s">
        <v>27</v>
      </c>
      <c r="C39" s="8" t="s">
        <v>78</v>
      </c>
      <c r="G39" s="30">
        <v>21113</v>
      </c>
    </row>
    <row r="40" spans="2:7" ht="12.75">
      <c r="B40" t="s">
        <v>28</v>
      </c>
      <c r="C40" s="26" t="s">
        <v>81</v>
      </c>
      <c r="G40" s="30">
        <v>24273</v>
      </c>
    </row>
    <row r="41" spans="2:7" ht="12.75">
      <c r="B41" t="s">
        <v>29</v>
      </c>
      <c r="C41" s="8" t="s">
        <v>77</v>
      </c>
      <c r="G41" s="30">
        <v>41600</v>
      </c>
    </row>
    <row r="42" spans="2:7" ht="12.75">
      <c r="B42" t="s">
        <v>30</v>
      </c>
      <c r="C42" s="8" t="s">
        <v>80</v>
      </c>
      <c r="G42" s="30">
        <v>1320</v>
      </c>
    </row>
    <row r="44" spans="5:8" s="1" customFormat="1" ht="12.75">
      <c r="E44" s="1" t="s">
        <v>33</v>
      </c>
      <c r="G44" s="4"/>
      <c r="H44" s="4">
        <f>SUM(G38:G42)</f>
        <v>106206</v>
      </c>
    </row>
    <row r="47" spans="1:8" s="1" customFormat="1" ht="12.75">
      <c r="A47" s="1">
        <v>3</v>
      </c>
      <c r="B47" s="1" t="s">
        <v>34</v>
      </c>
      <c r="G47" s="4"/>
      <c r="H47" s="4"/>
    </row>
    <row r="48" spans="2:7" ht="12.75">
      <c r="B48" t="s">
        <v>23</v>
      </c>
      <c r="C48" s="26" t="s">
        <v>88</v>
      </c>
      <c r="G48" s="35">
        <v>88618</v>
      </c>
    </row>
    <row r="49" spans="2:7" ht="12.75">
      <c r="B49" t="s">
        <v>27</v>
      </c>
      <c r="C49" s="26" t="s">
        <v>90</v>
      </c>
      <c r="G49" s="35">
        <v>85000</v>
      </c>
    </row>
    <row r="50" spans="2:7" ht="12.75">
      <c r="B50" t="s">
        <v>28</v>
      </c>
      <c r="C50" s="8" t="s">
        <v>87</v>
      </c>
      <c r="G50" s="35">
        <v>99969</v>
      </c>
    </row>
    <row r="51" spans="2:9" ht="12.75">
      <c r="B51" t="s">
        <v>29</v>
      </c>
      <c r="C51" s="8" t="s">
        <v>85</v>
      </c>
      <c r="G51" s="35">
        <v>96075</v>
      </c>
      <c r="I51" s="6"/>
    </row>
    <row r="52" spans="2:7" ht="12.75">
      <c r="B52" t="s">
        <v>30</v>
      </c>
      <c r="C52" s="26" t="s">
        <v>91</v>
      </c>
      <c r="G52" s="35">
        <v>67144</v>
      </c>
    </row>
    <row r="53" spans="2:7" ht="12.75">
      <c r="B53" t="s">
        <v>31</v>
      </c>
      <c r="C53" s="26" t="s">
        <v>89</v>
      </c>
      <c r="G53" s="35">
        <v>26791</v>
      </c>
    </row>
    <row r="54" spans="2:7" ht="12.75">
      <c r="B54" t="s">
        <v>32</v>
      </c>
      <c r="C54" s="8" t="s">
        <v>86</v>
      </c>
      <c r="G54" s="35">
        <v>99450</v>
      </c>
    </row>
    <row r="55" spans="8:11" ht="12.75">
      <c r="H55"/>
      <c r="K55" s="35"/>
    </row>
    <row r="56" ht="12.75">
      <c r="C56" s="29"/>
    </row>
    <row r="57" spans="3:10" s="1" customFormat="1" ht="12.75">
      <c r="C57" s="29"/>
      <c r="E57" s="1" t="s">
        <v>35</v>
      </c>
      <c r="G57" s="4"/>
      <c r="H57" s="4">
        <f>SUM(G48:G55)</f>
        <v>563047</v>
      </c>
      <c r="J57" s="7"/>
    </row>
    <row r="59" ht="12.75">
      <c r="C59" s="29"/>
    </row>
    <row r="60" spans="1:8" s="1" customFormat="1" ht="12.75">
      <c r="A60" s="1">
        <v>4</v>
      </c>
      <c r="B60" s="1" t="s">
        <v>13</v>
      </c>
      <c r="G60" s="4"/>
      <c r="H60" s="4"/>
    </row>
    <row r="61" spans="2:7" ht="12.75">
      <c r="B61" t="s">
        <v>23</v>
      </c>
      <c r="C61" s="26" t="s">
        <v>93</v>
      </c>
      <c r="G61" s="35">
        <v>73787</v>
      </c>
    </row>
    <row r="62" spans="2:7" ht="12.75">
      <c r="B62" t="s">
        <v>27</v>
      </c>
      <c r="C62" s="26" t="s">
        <v>94</v>
      </c>
      <c r="G62" s="35">
        <v>198241</v>
      </c>
    </row>
    <row r="63" spans="2:7" ht="12.75">
      <c r="B63" t="s">
        <v>28</v>
      </c>
      <c r="C63" s="8" t="s">
        <v>95</v>
      </c>
      <c r="G63" s="35">
        <v>199705</v>
      </c>
    </row>
    <row r="64" spans="2:7" ht="12.75">
      <c r="B64" t="s">
        <v>29</v>
      </c>
      <c r="C64" s="8" t="s">
        <v>96</v>
      </c>
      <c r="G64" s="35">
        <v>61285</v>
      </c>
    </row>
    <row r="65" spans="2:7" ht="12.75">
      <c r="B65" t="s">
        <v>30</v>
      </c>
      <c r="C65" s="8" t="s">
        <v>97</v>
      </c>
      <c r="G65" s="35">
        <v>199860</v>
      </c>
    </row>
    <row r="66" spans="2:7" ht="12.75">
      <c r="B66" t="s">
        <v>31</v>
      </c>
      <c r="C66" s="26" t="s">
        <v>92</v>
      </c>
      <c r="G66" s="35">
        <v>62500</v>
      </c>
    </row>
    <row r="67" spans="2:7" ht="12.75">
      <c r="B67" t="s">
        <v>32</v>
      </c>
      <c r="C67" s="26" t="s">
        <v>98</v>
      </c>
      <c r="G67" s="35">
        <v>199300</v>
      </c>
    </row>
    <row r="69" spans="5:8" s="1" customFormat="1" ht="12.75">
      <c r="E69" s="1" t="s">
        <v>36</v>
      </c>
      <c r="G69" s="4"/>
      <c r="H69" s="4">
        <f>SUM(G61:G67)</f>
        <v>994678</v>
      </c>
    </row>
    <row r="72" spans="1:8" s="1" customFormat="1" ht="12.75">
      <c r="A72" s="1">
        <v>5</v>
      </c>
      <c r="B72" s="1" t="s">
        <v>48</v>
      </c>
      <c r="G72" s="4"/>
      <c r="H72" s="4"/>
    </row>
    <row r="73" spans="2:7" ht="12.75">
      <c r="B73" t="s">
        <v>23</v>
      </c>
      <c r="C73" s="26" t="s">
        <v>84</v>
      </c>
      <c r="G73" s="6">
        <v>275000</v>
      </c>
    </row>
    <row r="74" spans="2:7" ht="12.75">
      <c r="B74" s="8" t="s">
        <v>27</v>
      </c>
      <c r="C74" s="26" t="s">
        <v>68</v>
      </c>
      <c r="E74" s="36"/>
      <c r="G74" s="6">
        <v>51047</v>
      </c>
    </row>
    <row r="75" ht="12.75">
      <c r="C75" s="29"/>
    </row>
    <row r="76" spans="3:8" s="1" customFormat="1" ht="12.75">
      <c r="C76"/>
      <c r="E76" s="1" t="s">
        <v>37</v>
      </c>
      <c r="G76" s="4"/>
      <c r="H76" s="4">
        <f>SUM(G73:G74)</f>
        <v>326047</v>
      </c>
    </row>
    <row r="79" spans="1:8" s="1" customFormat="1" ht="12.75">
      <c r="A79" s="1">
        <v>6</v>
      </c>
      <c r="B79" s="1" t="s">
        <v>15</v>
      </c>
      <c r="C79"/>
      <c r="G79" s="4"/>
      <c r="H79" s="4"/>
    </row>
    <row r="80" spans="2:7" ht="12.75">
      <c r="B80" t="s">
        <v>23</v>
      </c>
      <c r="C80" s="26" t="s">
        <v>83</v>
      </c>
      <c r="D80" s="29"/>
      <c r="E80" s="29"/>
      <c r="F80" s="29"/>
      <c r="G80" s="35">
        <v>500000</v>
      </c>
    </row>
    <row r="82" spans="3:8" s="1" customFormat="1" ht="12.75">
      <c r="C82"/>
      <c r="E82" s="1" t="s">
        <v>38</v>
      </c>
      <c r="G82" s="4"/>
      <c r="H82" s="4">
        <f>SUM(G80:G80)</f>
        <v>500000</v>
      </c>
    </row>
    <row r="83" ht="12.75">
      <c r="C83" s="1"/>
    </row>
    <row r="85" spans="1:8" s="1" customFormat="1" ht="12.75">
      <c r="A85" s="1">
        <v>7</v>
      </c>
      <c r="B85" s="1" t="s">
        <v>19</v>
      </c>
      <c r="C85"/>
      <c r="G85" s="4"/>
      <c r="H85" s="4"/>
    </row>
    <row r="86" spans="2:7" ht="12.75">
      <c r="B86" t="s">
        <v>39</v>
      </c>
      <c r="C86" s="8" t="s">
        <v>74</v>
      </c>
      <c r="G86" s="30">
        <v>531315</v>
      </c>
    </row>
    <row r="88" spans="3:8" s="1" customFormat="1" ht="12.75">
      <c r="C88" s="28"/>
      <c r="E88" s="1" t="s">
        <v>40</v>
      </c>
      <c r="G88" s="4"/>
      <c r="H88" s="38">
        <f>+G86</f>
        <v>531315</v>
      </c>
    </row>
    <row r="89" spans="3:8" s="1" customFormat="1" ht="12.75">
      <c r="C89" s="28"/>
      <c r="G89" s="4"/>
      <c r="H89" s="38"/>
    </row>
    <row r="90" spans="3:8" s="1" customFormat="1" ht="12.75">
      <c r="C90" s="28"/>
      <c r="G90" s="4"/>
      <c r="H90" s="38"/>
    </row>
    <row r="91" spans="1:8" s="1" customFormat="1" ht="12.75">
      <c r="A91" s="1">
        <v>8</v>
      </c>
      <c r="B91" s="1" t="s">
        <v>100</v>
      </c>
      <c r="C91" s="28"/>
      <c r="G91" s="4"/>
      <c r="H91" s="38"/>
    </row>
    <row r="92" spans="2:8" s="1" customFormat="1" ht="12.75">
      <c r="B92" s="8" t="s">
        <v>23</v>
      </c>
      <c r="C92" s="26" t="s">
        <v>82</v>
      </c>
      <c r="D92" s="8"/>
      <c r="E92" s="8"/>
      <c r="F92" s="8"/>
      <c r="G92" s="9">
        <v>680962</v>
      </c>
      <c r="H92" s="41"/>
    </row>
    <row r="93" spans="2:8" s="1" customFormat="1" ht="12.75">
      <c r="B93" s="8"/>
      <c r="C93" s="27"/>
      <c r="D93" s="8"/>
      <c r="E93" s="8"/>
      <c r="F93" s="8"/>
      <c r="G93" s="9"/>
      <c r="H93" s="41"/>
    </row>
    <row r="94" spans="2:8" s="1" customFormat="1" ht="12.75">
      <c r="B94" s="8"/>
      <c r="C94" s="27"/>
      <c r="D94" s="8"/>
      <c r="E94" s="1" t="s">
        <v>101</v>
      </c>
      <c r="F94" s="8"/>
      <c r="G94" s="9"/>
      <c r="H94" s="37">
        <f>+G92</f>
        <v>680962</v>
      </c>
    </row>
    <row r="95" spans="2:8" s="1" customFormat="1" ht="12.75">
      <c r="B95" s="8"/>
      <c r="C95" s="27"/>
      <c r="D95" s="8"/>
      <c r="E95" s="8"/>
      <c r="F95" s="8"/>
      <c r="G95" s="9"/>
      <c r="H95" s="41"/>
    </row>
    <row r="96" spans="3:8" s="1" customFormat="1" ht="12.75">
      <c r="C96" s="28"/>
      <c r="G96" s="4"/>
      <c r="H96" s="38"/>
    </row>
    <row r="97" spans="1:10" s="1" customFormat="1" ht="12.75">
      <c r="A97" s="1" t="s">
        <v>65</v>
      </c>
      <c r="C97" s="28"/>
      <c r="G97" s="4"/>
      <c r="H97" s="38">
        <f>SUM(H34:H94)</f>
        <v>4316940</v>
      </c>
      <c r="J97" s="40"/>
    </row>
    <row r="98" ht="12.75">
      <c r="C98" s="1"/>
    </row>
    <row r="100" spans="1:10" s="1" customFormat="1" ht="12.75">
      <c r="A100" s="1" t="s">
        <v>41</v>
      </c>
      <c r="C100"/>
      <c r="G100" s="4"/>
      <c r="H100" s="4">
        <f>+H97+H24</f>
        <v>4962000</v>
      </c>
      <c r="J100" s="7"/>
    </row>
    <row r="101" spans="3:10" ht="12.75">
      <c r="C101" s="1"/>
      <c r="J101" s="2"/>
    </row>
    <row r="102" spans="3:5" ht="12.75">
      <c r="C102" s="2"/>
      <c r="D102" s="8" t="s">
        <v>61</v>
      </c>
      <c r="E102" s="1" t="s">
        <v>62</v>
      </c>
    </row>
  </sheetData>
  <sheetProtection/>
  <printOptions/>
  <pageMargins left="0.75" right="0.75" top="1" bottom="1" header="0.5" footer="0.5"/>
  <pageSetup fitToHeight="2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2013-06-03T17:39:49Z</cp:lastPrinted>
  <dcterms:created xsi:type="dcterms:W3CDTF">2000-12-13T17:56:22Z</dcterms:created>
  <dcterms:modified xsi:type="dcterms:W3CDTF">2013-06-03T17:39:51Z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