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9375" windowHeight="4965" activeTab="1"/>
  </bookViews>
  <sheets>
    <sheet name="Sheet1" sheetId="1" r:id="rId1"/>
    <sheet name="Sheet2" sheetId="2" r:id="rId2"/>
    <sheet name="Sheet2 (2)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<sst xmlns="http://schemas.openxmlformats.org/spreadsheetml/2006/main" count="236" uniqueCount="186">
  <si>
    <t>TECHNOLOGY ACCESS FEE</t>
  </si>
  <si>
    <t xml:space="preserve"> 1997-98</t>
  </si>
  <si>
    <t xml:space="preserve"> SPENDING PLAN</t>
  </si>
  <si>
    <t>AS OF SEPTEMBER 1,1997</t>
  </si>
  <si>
    <t>Original Technology Access Fee Rate</t>
  </si>
  <si>
    <t>New Technology Access Fee Increase</t>
  </si>
  <si>
    <t>1997-98 Total Technology Access Fee</t>
  </si>
  <si>
    <t>Part 1</t>
  </si>
  <si>
    <t>Part 2</t>
  </si>
  <si>
    <t>Part 1 + Part 2</t>
  </si>
  <si>
    <t>Spending Plan</t>
  </si>
  <si>
    <t>Revenue</t>
  </si>
  <si>
    <t>Project</t>
  </si>
  <si>
    <t>Amount</t>
  </si>
  <si>
    <t>A.  Computer Lab Upgrades</t>
  </si>
  <si>
    <t>B.  New Lab or Equipment</t>
  </si>
  <si>
    <t>C.  New Computers or Software</t>
  </si>
  <si>
    <t>D.  Multimedia/Master Classroom</t>
  </si>
  <si>
    <t>E.  Recording/Production Equipment</t>
  </si>
  <si>
    <t xml:space="preserve"> </t>
  </si>
  <si>
    <t>F.  Discipline Specific Technology</t>
  </si>
  <si>
    <t>G.  LIbrary Resources</t>
  </si>
  <si>
    <t xml:space="preserve">Description of Projects (see Table 1 for specific listings) </t>
  </si>
  <si>
    <t>Description of Projects (see Table 2 for specific listings)</t>
  </si>
  <si>
    <t>A.  Computer lab upgrades for Agribusiness, Computer</t>
  </si>
  <si>
    <t xml:space="preserve">A.  Computer lab updates for the Learning Resource </t>
  </si>
  <si>
    <t xml:space="preserve">      Science, Mathematics, Physics, Instructional Media</t>
  </si>
  <si>
    <t xml:space="preserve">      Resources, English, Chemistry, Nursing, Human</t>
  </si>
  <si>
    <t xml:space="preserve">      Services, Psychology, HPERS, and Instructional</t>
  </si>
  <si>
    <t xml:space="preserve">      Technology Support Center</t>
  </si>
  <si>
    <t>B.  New computer labs for Engineering Technology</t>
  </si>
  <si>
    <t xml:space="preserve">     and Industrial Studies</t>
  </si>
  <si>
    <t>C.  New computer equipment or software for Business,</t>
  </si>
  <si>
    <t>C.  None</t>
  </si>
  <si>
    <t xml:space="preserve">     Music, Recording Industry, Criminal Justice, and</t>
  </si>
  <si>
    <t xml:space="preserve">     Education</t>
  </si>
  <si>
    <t>D.  Multimedia center for Human Sciences and Master</t>
  </si>
  <si>
    <t xml:space="preserve">     Classroom for Developmental Studies</t>
  </si>
  <si>
    <t>E.  Recording/production equipment for Mass</t>
  </si>
  <si>
    <t>E.  Recording and production equipment for Mass</t>
  </si>
  <si>
    <t xml:space="preserve">     Communications</t>
  </si>
  <si>
    <t>F.  Discipline Specific Technology for the audiology lab</t>
  </si>
  <si>
    <t>G.  Computers, network printing, and additional</t>
  </si>
  <si>
    <t>G.  None</t>
  </si>
  <si>
    <t xml:space="preserve">      electronic information products for the Library</t>
  </si>
  <si>
    <t>Total part 1</t>
  </si>
  <si>
    <t>Total part 2</t>
  </si>
  <si>
    <t>TABLE 1</t>
  </si>
  <si>
    <t>Description of Technology Access Fee Proposals &amp; Costs - Fall 1997</t>
  </si>
  <si>
    <t>Original Fee of $15 Per Student (Pool 1)</t>
  </si>
  <si>
    <t>A.</t>
  </si>
  <si>
    <t>COMPUTER LAB UPGRADES</t>
  </si>
  <si>
    <t>Upgrade shared computer lab with (2) Hewlet Packard Laser Jet Printer 5</t>
  </si>
  <si>
    <t>for Agribusiness/Agriscience and Continuing Studies</t>
  </si>
  <si>
    <t xml:space="preserve">Upgrade Computer Science Labs in KOM 350 and 351 with (16) 80486 PII </t>
  </si>
  <si>
    <t>266 MMX PCs and 15 inch monitors</t>
  </si>
  <si>
    <t>Upgrade Mathematics Learning Center in KOM 360 with (8) PCs and (1)</t>
  </si>
  <si>
    <t>PostScript laser printer with network card.  Remainder to purchase software</t>
  </si>
  <si>
    <t>such as Microsoft Office, Scientific Notebook, and Hyperstudio</t>
  </si>
  <si>
    <t>Upgrade Physics/Astronomy Computer Lab (WPS 200) with (8) Mac PCs</t>
  </si>
  <si>
    <t>Instructional Media Resources Computer Center Upgrade, including</t>
  </si>
  <si>
    <t>(4) Pentium 200 MHz Computers and (1) Pentium 200 MHz Server</t>
  </si>
  <si>
    <t xml:space="preserve">Enhance English Writing Center with (2) PCs, memory upgrades, and </t>
  </si>
  <si>
    <t>software</t>
  </si>
  <si>
    <t>Upgrade English Computer Classroom with CD-ROMS, additional memory,</t>
  </si>
  <si>
    <t>and EtherJet cards for Laser Printers</t>
  </si>
  <si>
    <t>Chemistry Lab upgrade, including (5) Pentium PCs, (1) Mac computer and</t>
  </si>
  <si>
    <t>software, additional memory, and (1) network printer</t>
  </si>
  <si>
    <t>Upgrade Nursing Computer Lab</t>
  </si>
  <si>
    <t>Upgrade Human Services Computer Lab with AUTOCAD, printer, and (6) PCs</t>
  </si>
  <si>
    <t>Replace (3) laser printers for Psychology Computer Lab</t>
  </si>
  <si>
    <t>Upgrade HPERS Computer Lab with PCs, printers, and software site licenses</t>
  </si>
  <si>
    <t>Upgrade Instructional Technology Support Center and Educational Leadership</t>
  </si>
  <si>
    <t>Computer Labs with hard drives and software</t>
  </si>
  <si>
    <t xml:space="preserve">Additional phone lines for Office of Information and Technology to support </t>
  </si>
  <si>
    <t>modem pool</t>
  </si>
  <si>
    <t>Total category A</t>
  </si>
  <si>
    <t>B.</t>
  </si>
  <si>
    <t>New Computer Labs</t>
  </si>
  <si>
    <t>Electronics Computer Lab for Engineering Technology and Industrial Studies,</t>
  </si>
  <si>
    <t xml:space="preserve">including (13) Pentium PCs, Laser Printer, electronics switch control, and </t>
  </si>
  <si>
    <t xml:space="preserve">site license for Electronics Workbench </t>
  </si>
  <si>
    <t>Total category B</t>
  </si>
  <si>
    <t>C.</t>
  </si>
  <si>
    <t>New Computer Equipment or Software</t>
  </si>
  <si>
    <t>Office Productivity Software Licenses, Educational Support Software System,</t>
  </si>
  <si>
    <t>Menu Server Software, and support for the College of Business Computer</t>
  </si>
  <si>
    <t>Lab</t>
  </si>
  <si>
    <t>Music Library Computer Extension, including (2) Power Macs, printers, and</t>
  </si>
  <si>
    <t>(1) Power Mac system with vivace, stereo amplifier, speakers, and repertoire</t>
  </si>
  <si>
    <t>cartridge</t>
  </si>
  <si>
    <t>Recording Industry Digital Audio Workstations, including (2) Mac computers,</t>
  </si>
  <si>
    <t xml:space="preserve">monitors, input/output, PCI card, ZipDrive, Jazz Drive, CD recorder, CD </t>
  </si>
  <si>
    <t>software, audio editing software, and MIDI A/V interface</t>
  </si>
  <si>
    <t>Lexis-Nexis access for Criminal Justice students</t>
  </si>
  <si>
    <t>Instructional Software for education methods, math, and science</t>
  </si>
  <si>
    <t>Total category C</t>
  </si>
  <si>
    <t>D.</t>
  </si>
  <si>
    <t>Multimedia/Master Classroom</t>
  </si>
  <si>
    <t>LCD projector, VCR, Visual Presenter, PC w/CD-ROM, and associated</t>
  </si>
  <si>
    <t>(18) Power Macs to outfit conversion of KOM 161 to master classroom</t>
  </si>
  <si>
    <t>for Developmental Studies</t>
  </si>
  <si>
    <t>Total category D</t>
  </si>
  <si>
    <t>E.</t>
  </si>
  <si>
    <t>Recording/Production Equipment</t>
  </si>
  <si>
    <t>Total category E</t>
  </si>
  <si>
    <t>F.</t>
  </si>
  <si>
    <t>Discipline Specific Technology</t>
  </si>
  <si>
    <t xml:space="preserve">Tympanometer, hearing aid analyzer, otoacoustic emission system, and </t>
  </si>
  <si>
    <t>visual reinforcer for audiology lab</t>
  </si>
  <si>
    <t>Total of category F</t>
  </si>
  <si>
    <t>G.</t>
  </si>
  <si>
    <t>Library Resources</t>
  </si>
  <si>
    <t>Replacement of computers to access Infotrac and other indexes, purchase of</t>
  </si>
  <si>
    <t>network printing system, and additional electronic information products</t>
  </si>
  <si>
    <t>Total of category G</t>
  </si>
  <si>
    <t>TOTAL ALL CATEGORIES</t>
  </si>
  <si>
    <t>TABLE 2</t>
  </si>
  <si>
    <t>Original Fee of $35 Per Student (Pool 2)</t>
  </si>
  <si>
    <t>Replacement of outdated computer equipment with (25) computers, server,</t>
  </si>
  <si>
    <t>Upgrade Media Lab 269 to technical proficiency of other labs.  This includes</t>
  </si>
  <si>
    <t xml:space="preserve">Upgrade workstation in Student Language Lab with (11) additional </t>
  </si>
  <si>
    <t xml:space="preserve">workstations, (7) CD-ROMs, memory upgrades, printers, scanners, software, </t>
  </si>
  <si>
    <t xml:space="preserve">Upgrade of History computer lab with Pentium PCs, scanners, and </t>
  </si>
  <si>
    <t xml:space="preserve">Upgrade Biology computer lab with (10) 200 MHz, 12x CD-ROM PCs, </t>
  </si>
  <si>
    <t>Disabled Student computer/scanner station update, including Pentiums,</t>
  </si>
  <si>
    <t>scanner and software, Braille embosser, document magnification camera,</t>
  </si>
  <si>
    <t>ZoomText software, speech synthesizers, and (5) user license for JAWS</t>
  </si>
  <si>
    <t>Software and memory upgrades for Engineering Technology and Industrial</t>
  </si>
  <si>
    <t xml:space="preserve">Wood Hall computer lab upgrade to include (5) PC hard drives, (2) Macintosh </t>
  </si>
  <si>
    <t xml:space="preserve">Upgrade Fine Arts computer lab with (9) computers, (3) video boards and </t>
  </si>
  <si>
    <t>ROM upgrades, scanner, printers, (10) Macromedia Director site licenses,</t>
  </si>
  <si>
    <t xml:space="preserve">Lyon Hall computer lab update, including (8) hard drives, (1) Pentium PC, </t>
  </si>
  <si>
    <t>Corlew Hall computer lab upgrade with (6) hard drives, (1) Pentium PC, (1)</t>
  </si>
  <si>
    <t>Creation of Mathematics computer learning center and classrooms includes</t>
  </si>
  <si>
    <t>networking hardware, (26) PCs, workstation, software, projection equipment</t>
  </si>
  <si>
    <t>Extend Computer Science lab with (36) multimedia networked workstations,</t>
  </si>
  <si>
    <t>NONE</t>
  </si>
  <si>
    <t>Electronic media production camera package, including (6) digital cameras</t>
  </si>
  <si>
    <t>Lighting package for Speech and Theatre, includes (4) motorized lighting</t>
  </si>
  <si>
    <t xml:space="preserve">Upgrade English University Writing Center with (15) computers, (4) printers, </t>
  </si>
  <si>
    <t xml:space="preserve">     Extension of computer labs for Computer Science.</t>
  </si>
  <si>
    <t xml:space="preserve">      Center, Media Lab, Student Language Lab, </t>
  </si>
  <si>
    <t xml:space="preserve">      History, Psychology, Biology,  Disabled</t>
  </si>
  <si>
    <t xml:space="preserve">      Students, Engineering Technology and Industrial </t>
  </si>
  <si>
    <t xml:space="preserve">      Studies, Wood Hall, Fine Arts, Lyon</t>
  </si>
  <si>
    <t xml:space="preserve">      Hall, Corlew Hall, and University Writing Center</t>
  </si>
  <si>
    <t>B.  Creation of new computer labs for Mathematics.</t>
  </si>
  <si>
    <t>D.  Master classrooms</t>
  </si>
  <si>
    <t xml:space="preserve">     Communications and Speech and Theatre</t>
  </si>
  <si>
    <t>F.  Radar and refractometer</t>
  </si>
  <si>
    <t>printers, scanners, etc. in the Learning Resource Center Macintosh Lab</t>
  </si>
  <si>
    <t>(16) computers and (2) printers networked to each other and the university</t>
  </si>
  <si>
    <t>and A/V bridge</t>
  </si>
  <si>
    <t>multisync video project</t>
  </si>
  <si>
    <t>Upgrade Psychology computer lab with (20) computers</t>
  </si>
  <si>
    <t>scanners, CD-ROM server, and printer</t>
  </si>
  <si>
    <t>screen reading software</t>
  </si>
  <si>
    <t>Studies computer lab</t>
  </si>
  <si>
    <t>hard drives, (1) Pentium PC, (1) Macintosh Performa, and networking hardware</t>
  </si>
  <si>
    <t xml:space="preserve">software, and (2) workstation carts </t>
  </si>
  <si>
    <t>and (1) Macintosh Performa</t>
  </si>
  <si>
    <t>Macintosh Performa, and networking hardware</t>
  </si>
  <si>
    <t>for KOM 251 and KOM 252, and center furniture</t>
  </si>
  <si>
    <t>(21) laser printers, (21) computer tables, (1) projector, (1) screen, and wiring</t>
  </si>
  <si>
    <t>networking hardware, and composition software for (15) computers</t>
  </si>
  <si>
    <t>(5) Master classrooms</t>
  </si>
  <si>
    <t>(2) Portable master classroom carts</t>
  </si>
  <si>
    <t>(1) 24 track digital multi-track recorder and peripherals</t>
  </si>
  <si>
    <t>and (3) high end cameras</t>
  </si>
  <si>
    <t>Complete RI tech facility upgrade for Mass Communications</t>
  </si>
  <si>
    <t>fixtures, (12) color scrollers, (25) ellipsoidals, and (2) midget-HPs</t>
  </si>
  <si>
    <t>Ground penetrating radar system for Geography and Geology</t>
  </si>
  <si>
    <t>ABAS Refractometor</t>
  </si>
  <si>
    <t xml:space="preserve">                      Middle Tennessee State University</t>
  </si>
  <si>
    <t>Replacement items for existing master classrooms</t>
  </si>
  <si>
    <t>NEW COMPUTER LABS</t>
  </si>
  <si>
    <t>COMPUTER LAB UPGRADES, SUPPLIES, AND STUDENT HELP</t>
  </si>
  <si>
    <t>NEW COMPUTER EQUIPMENT, SOFTWARE, OR SUPPLIES</t>
  </si>
  <si>
    <t>Gore Center computer</t>
  </si>
  <si>
    <t>3D digitizer and server for digital animation lab</t>
  </si>
  <si>
    <t>Human Sciences portable multimedia center, including multimedia theater</t>
  </si>
  <si>
    <t>MULTIMEDIA/MASTER CLASSROOMS</t>
  </si>
  <si>
    <t>DISCIPLINE SPECIFIC EQUIPMENT</t>
  </si>
  <si>
    <t>LIBRARY RESOURCES</t>
  </si>
  <si>
    <t>RECORDING/PRODUCTION EQUIPMENT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</si>
</sst>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1" fontId="0" fillId="0" borderId="0" xfId="17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171" fontId="0" fillId="0" borderId="0" xfId="17" applyNumberFormat="1" applyFont="1" applyAlignment="1">
      <alignment/>
    </xf>
    <xf numFmtId="171" fontId="1" fillId="0" borderId="0" xfId="17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1" fontId="0" fillId="0" borderId="0" xfId="17" applyNumberFormat="1" applyAlignment="1">
      <alignment horizontal="centerContinuous"/>
    </xf>
    <xf numFmtId="171" fontId="1" fillId="0" borderId="0" xfId="17" applyNumberFormat="1" applyFont="1" applyAlignment="1">
      <alignment/>
    </xf>
    <xf numFmtId="0" fontId="5" fillId="0" borderId="0" xfId="0" applyFont="1" applyAlignment="1">
      <alignment/>
    </xf>
    <xf numFmtId="171" fontId="5" fillId="0" borderId="0" xfId="17" applyNumberFormat="1" applyFont="1" applyAlignment="1">
      <alignment/>
    </xf>
    <xf numFmtId="0" fontId="6" fillId="0" borderId="0" xfId="0" applyFont="1" applyAlignment="1">
      <alignment horizontal="centerContinuous"/>
    </xf>
    <xf numFmtId="171" fontId="6" fillId="0" borderId="0" xfId="17" applyNumberFormat="1" applyFont="1" applyAlignment="1">
      <alignment horizontal="centerContinuous"/>
    </xf>
    <xf numFmtId="0" fontId="6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17" applyNumberFormat="1" applyFont="1" applyAlignment="1">
      <alignment/>
    </xf>
    <xf numFmtId="171" fontId="8" fillId="0" borderId="0" xfId="17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171" fontId="0" fillId="0" borderId="0" xfId="17" applyNumberFormat="1" applyAlignment="1">
      <alignment/>
    </xf>
    <xf numFmtId="171" fontId="0" fillId="0" borderId="0" xfId="17" applyNumberFormat="1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workbookViewId="0" topLeftCell="A12">
      <selection activeCell="A24" sqref="A24"/>
    </sheetView>
  </sheetViews>
  <sheetFormatPr defaultColWidth="9.140625" defaultRowHeight="12.75"/>
  <cols>
    <col min="1" max="1" width="11.140625" style="4" customWidth="1"/>
    <col min="2" max="2" width="36.421875" style="0" customWidth="1"/>
    <col min="3" max="3" width="10.8515625" style="0" customWidth="1"/>
    <col min="4" max="4" width="9.8515625" style="0" customWidth="1"/>
    <col min="5" max="5" width="12.421875" style="0" customWidth="1"/>
    <col min="6" max="6" width="35.421875" style="0" customWidth="1"/>
    <col min="7" max="7" width="14.28125" style="0" customWidth="1"/>
    <col min="8" max="8" width="11.28125" style="4" customWidth="1"/>
    <col min="9" max="9" width="15.57421875" style="0" customWidth="1"/>
    <col min="10" max="10" width="31.421875" style="0" customWidth="1"/>
    <col min="11" max="11" width="12.8515625" style="0" customWidth="1"/>
  </cols>
  <sheetData>
    <row r="1" spans="1:11" ht="14.25">
      <c r="A1" s="11"/>
      <c r="B1" s="10"/>
      <c r="C1" s="10"/>
      <c r="E1" s="26" t="s">
        <v>174</v>
      </c>
      <c r="F1" s="10"/>
      <c r="G1" s="10"/>
      <c r="H1" s="11"/>
      <c r="I1" s="10"/>
      <c r="J1" s="10"/>
      <c r="K1" s="10"/>
    </row>
    <row r="3" spans="1:11" ht="12.75">
      <c r="A3" s="11"/>
      <c r="B3" s="10"/>
      <c r="C3" s="28"/>
      <c r="E3" s="27"/>
      <c r="F3" s="2" t="s">
        <v>0</v>
      </c>
      <c r="G3" s="10"/>
      <c r="H3" s="11"/>
      <c r="I3" s="10"/>
      <c r="J3" s="10"/>
      <c r="K3" s="10"/>
    </row>
    <row r="4" spans="1:11" ht="12.75">
      <c r="A4" s="11"/>
      <c r="B4" s="10"/>
      <c r="C4" s="28"/>
      <c r="E4" s="27"/>
      <c r="F4" s="2" t="s">
        <v>1</v>
      </c>
      <c r="G4" s="10"/>
      <c r="H4" s="11"/>
      <c r="I4" s="10"/>
      <c r="J4" s="10"/>
      <c r="K4" s="10"/>
    </row>
    <row r="5" spans="1:11" ht="12.75">
      <c r="A5" s="11"/>
      <c r="B5" s="10"/>
      <c r="C5" s="28"/>
      <c r="E5" s="27"/>
      <c r="F5" s="2" t="s">
        <v>2</v>
      </c>
      <c r="G5" s="10"/>
      <c r="H5" s="11"/>
      <c r="I5" s="10"/>
      <c r="J5" s="10"/>
      <c r="K5" s="10"/>
    </row>
    <row r="6" spans="1:11" ht="12.75">
      <c r="A6" s="11"/>
      <c r="B6" s="10"/>
      <c r="C6" s="28"/>
      <c r="E6" s="27"/>
      <c r="F6" s="2" t="s">
        <v>3</v>
      </c>
      <c r="G6" s="10"/>
      <c r="H6" s="11"/>
      <c r="I6" s="10"/>
      <c r="J6" s="10"/>
      <c r="K6" s="10"/>
    </row>
    <row r="9" spans="1:11" s="1" customFormat="1" ht="12.75">
      <c r="A9" s="8" t="s">
        <v>4</v>
      </c>
      <c r="B9" s="9"/>
      <c r="C9" s="9"/>
      <c r="D9"/>
      <c r="E9" s="9" t="s">
        <v>5</v>
      </c>
      <c r="F9" s="9"/>
      <c r="G9" s="9"/>
      <c r="H9" s="12"/>
      <c r="I9" s="9" t="s">
        <v>6</v>
      </c>
      <c r="J9" s="9"/>
      <c r="K9" s="9"/>
    </row>
    <row r="10" spans="1:11" s="1" customFormat="1" ht="12.75">
      <c r="A10" s="8"/>
      <c r="B10" s="2" t="s">
        <v>7</v>
      </c>
      <c r="C10" s="9"/>
      <c r="D10" s="9"/>
      <c r="E10" s="9"/>
      <c r="F10" s="2" t="s">
        <v>8</v>
      </c>
      <c r="G10" s="9"/>
      <c r="H10" s="12"/>
      <c r="I10" s="9"/>
      <c r="J10" s="2" t="s">
        <v>9</v>
      </c>
      <c r="K10" s="9"/>
    </row>
    <row r="12" spans="2:10" ht="12.75">
      <c r="B12" s="3" t="s">
        <v>10</v>
      </c>
      <c r="D12" s="4"/>
      <c r="E12" s="4"/>
      <c r="F12" s="3" t="s">
        <v>10</v>
      </c>
      <c r="I12" s="4"/>
      <c r="J12" s="3" t="s">
        <v>10</v>
      </c>
    </row>
    <row r="13" spans="1:11" s="22" customFormat="1" ht="15">
      <c r="A13" s="21" t="s">
        <v>11</v>
      </c>
      <c r="B13" s="22" t="s">
        <v>12</v>
      </c>
      <c r="C13" s="22" t="s">
        <v>13</v>
      </c>
      <c r="D13"/>
      <c r="E13" s="21" t="s">
        <v>11</v>
      </c>
      <c r="F13" s="22" t="s">
        <v>12</v>
      </c>
      <c r="G13" s="22" t="s">
        <v>13</v>
      </c>
      <c r="H13" s="21"/>
      <c r="I13" s="21" t="s">
        <v>11</v>
      </c>
      <c r="J13" s="22" t="s">
        <v>12</v>
      </c>
      <c r="K13" s="22" t="s">
        <v>13</v>
      </c>
    </row>
    <row r="14" spans="1:11" ht="12.75">
      <c r="A14" s="4">
        <v>525140</v>
      </c>
      <c r="B14" t="s">
        <v>14</v>
      </c>
      <c r="C14" s="4">
        <f>+Sheet2!K48</f>
        <v>192270.35000000003</v>
      </c>
      <c r="E14" s="4">
        <v>1075360</v>
      </c>
      <c r="F14" t="s">
        <v>14</v>
      </c>
      <c r="G14" s="4">
        <f>+'Sheet2 (2)'!K57</f>
        <v>433135.04</v>
      </c>
      <c r="I14" s="4">
        <f>+A14+E14</f>
        <v>1600500</v>
      </c>
      <c r="J14" t="s">
        <v>14</v>
      </c>
      <c r="K14" s="4">
        <f aca="true" t="shared" si="0" ref="K14:K19">+C14+G14</f>
        <v>625405.39</v>
      </c>
    </row>
    <row r="15" spans="2:11" ht="12.75">
      <c r="B15" t="s">
        <v>15</v>
      </c>
      <c r="C15" s="4">
        <f>+Sheet2!K57</f>
        <v>25143.8</v>
      </c>
      <c r="E15" s="4"/>
      <c r="F15" t="s">
        <v>15</v>
      </c>
      <c r="G15" s="4">
        <f>+'Sheet2 (2)'!K70</f>
        <v>216356</v>
      </c>
      <c r="I15" s="4"/>
      <c r="J15" t="s">
        <v>15</v>
      </c>
      <c r="K15" s="4">
        <f t="shared" si="0"/>
        <v>241499.8</v>
      </c>
    </row>
    <row r="16" spans="2:11" ht="12.75">
      <c r="B16" t="s">
        <v>16</v>
      </c>
      <c r="C16" s="4">
        <f>+Sheet2!K82</f>
        <v>120247.51</v>
      </c>
      <c r="E16" s="4"/>
      <c r="F16" t="s">
        <v>16</v>
      </c>
      <c r="G16" s="4">
        <f>+'Sheet2 (2)'!K78</f>
        <v>0</v>
      </c>
      <c r="I16" s="4"/>
      <c r="J16" t="s">
        <v>16</v>
      </c>
      <c r="K16" s="4">
        <f t="shared" si="0"/>
        <v>120247.51</v>
      </c>
    </row>
    <row r="17" spans="2:11" ht="12.75">
      <c r="B17" t="s">
        <v>17</v>
      </c>
      <c r="C17" s="4">
        <f>+Sheet2!K97</f>
        <v>58719.99</v>
      </c>
      <c r="E17" s="4"/>
      <c r="F17" t="s">
        <v>17</v>
      </c>
      <c r="G17" s="4">
        <f>+'Sheet2 (2)'!K88</f>
        <v>199145</v>
      </c>
      <c r="I17" s="4"/>
      <c r="J17" t="s">
        <v>17</v>
      </c>
      <c r="K17" s="4">
        <f t="shared" si="0"/>
        <v>257864.99</v>
      </c>
    </row>
    <row r="18" spans="2:11" ht="12.75">
      <c r="B18" s="6" t="s">
        <v>18</v>
      </c>
      <c r="C18" s="4">
        <f>+Sheet2!K108</f>
        <v>11816</v>
      </c>
      <c r="E18" s="4"/>
      <c r="F18" s="6" t="s">
        <v>18</v>
      </c>
      <c r="G18" s="4">
        <f>+'Sheet2 (2)'!K103</f>
        <v>192966.15</v>
      </c>
      <c r="I18" s="7" t="s">
        <v>19</v>
      </c>
      <c r="J18" s="6" t="s">
        <v>18</v>
      </c>
      <c r="K18" s="4">
        <f t="shared" si="0"/>
        <v>204782.15</v>
      </c>
    </row>
    <row r="19" spans="1:11" ht="12.75">
      <c r="A19"/>
      <c r="B19" t="s">
        <v>20</v>
      </c>
      <c r="C19" s="4">
        <f>+Sheet2!K116</f>
        <v>28947</v>
      </c>
      <c r="F19" t="s">
        <v>20</v>
      </c>
      <c r="G19" s="4">
        <f>+'Sheet2 (2)'!K112</f>
        <v>33758</v>
      </c>
      <c r="J19" t="s">
        <v>20</v>
      </c>
      <c r="K19" s="4">
        <f t="shared" si="0"/>
        <v>62705</v>
      </c>
    </row>
    <row r="20" spans="1:11" ht="12.75">
      <c r="A20"/>
      <c r="B20" t="s">
        <v>21</v>
      </c>
      <c r="C20" s="4">
        <f>+Sheet2!K124</f>
        <v>87995</v>
      </c>
      <c r="F20" t="s">
        <v>21</v>
      </c>
      <c r="G20" s="4">
        <f>+'Sheet2 (2)'!K120</f>
        <v>0</v>
      </c>
      <c r="J20" t="s">
        <v>21</v>
      </c>
      <c r="K20" s="4">
        <f>+G20+C20</f>
        <v>87995</v>
      </c>
    </row>
    <row r="21" spans="1:11" ht="12.75">
      <c r="A21"/>
      <c r="C21" s="4"/>
      <c r="G21" s="4"/>
      <c r="K21" s="4"/>
    </row>
    <row r="22" ht="12.75">
      <c r="C22" s="4"/>
    </row>
    <row r="23" spans="1:11" ht="12.75">
      <c r="A23" s="4">
        <f>+A14</f>
        <v>525140</v>
      </c>
      <c r="B23" s="5" t="s">
        <v>19</v>
      </c>
      <c r="C23" s="5">
        <f>SUM(C14:C22)</f>
        <v>525139.65</v>
      </c>
      <c r="E23" s="4">
        <f>+E14</f>
        <v>1075360</v>
      </c>
      <c r="F23" s="5" t="s">
        <v>19</v>
      </c>
      <c r="G23" s="5">
        <f>SUM(G14:G22)</f>
        <v>1075360.19</v>
      </c>
      <c r="I23" s="4">
        <f>+I14</f>
        <v>1600500</v>
      </c>
      <c r="K23" s="5">
        <f>SUM(K14:K22)</f>
        <v>1600499.8399999999</v>
      </c>
    </row>
    <row r="24" spans="2:11" ht="12.75">
      <c r="B24" s="5" t="s">
        <v>19</v>
      </c>
      <c r="C24" s="5"/>
      <c r="E24" s="4"/>
      <c r="G24" s="5"/>
      <c r="I24" s="4"/>
      <c r="K24" s="5"/>
    </row>
    <row r="25" spans="3:11" ht="12.75">
      <c r="C25" s="5"/>
      <c r="E25" s="4"/>
      <c r="G25" s="5"/>
      <c r="I25" s="4"/>
      <c r="K25" s="5"/>
    </row>
    <row r="28" spans="1:7" s="1" customFormat="1" ht="12.75">
      <c r="A28" s="1" t="s">
        <v>22</v>
      </c>
      <c r="E28" s="1" t="s">
        <v>23</v>
      </c>
      <c r="G28" s="12"/>
    </row>
    <row r="29" spans="1:8" ht="12.75">
      <c r="A29" t="s">
        <v>19</v>
      </c>
      <c r="G29" s="4"/>
      <c r="H29"/>
    </row>
    <row r="30" spans="1:8" ht="12.75">
      <c r="A30" t="s">
        <v>24</v>
      </c>
      <c r="C30" s="5">
        <f>+C14</f>
        <v>192270.35000000003</v>
      </c>
      <c r="E30" t="s">
        <v>25</v>
      </c>
      <c r="G30" s="4">
        <f>+G14</f>
        <v>433135.04</v>
      </c>
      <c r="H30"/>
    </row>
    <row r="31" spans="1:8" ht="12.75">
      <c r="A31" t="s">
        <v>26</v>
      </c>
      <c r="E31" t="s">
        <v>142</v>
      </c>
      <c r="G31" s="4"/>
      <c r="H31"/>
    </row>
    <row r="32" spans="1:8" ht="12.75">
      <c r="A32" t="s">
        <v>27</v>
      </c>
      <c r="E32" t="s">
        <v>143</v>
      </c>
      <c r="G32" s="4"/>
      <c r="H32"/>
    </row>
    <row r="33" spans="1:8" ht="12.75">
      <c r="A33" t="s">
        <v>28</v>
      </c>
      <c r="E33" t="s">
        <v>144</v>
      </c>
      <c r="G33" s="4"/>
      <c r="H33"/>
    </row>
    <row r="34" spans="1:8" ht="12.75">
      <c r="A34" t="s">
        <v>29</v>
      </c>
      <c r="E34" t="s">
        <v>145</v>
      </c>
      <c r="G34" s="4"/>
      <c r="H34"/>
    </row>
    <row r="35" spans="1:8" ht="12.75">
      <c r="A35"/>
      <c r="E35" t="s">
        <v>146</v>
      </c>
      <c r="G35" s="4"/>
      <c r="H35"/>
    </row>
    <row r="36" spans="1:8" ht="12.75">
      <c r="A36"/>
      <c r="G36" s="4"/>
      <c r="H36"/>
    </row>
    <row r="37" spans="1:8" ht="12.75">
      <c r="A37" t="s">
        <v>30</v>
      </c>
      <c r="C37" s="5">
        <f>+C15</f>
        <v>25143.8</v>
      </c>
      <c r="E37" t="s">
        <v>147</v>
      </c>
      <c r="G37" s="4">
        <f>+G15</f>
        <v>216356</v>
      </c>
      <c r="H37"/>
    </row>
    <row r="38" spans="1:8" ht="12.75">
      <c r="A38" t="s">
        <v>31</v>
      </c>
      <c r="E38" t="s">
        <v>141</v>
      </c>
      <c r="G38" s="4"/>
      <c r="H38"/>
    </row>
    <row r="39" spans="1:8" ht="12.75">
      <c r="A39"/>
      <c r="G39" s="4"/>
      <c r="H39"/>
    </row>
    <row r="40" spans="1:10" ht="12.75">
      <c r="A40" t="s">
        <v>32</v>
      </c>
      <c r="C40" s="5">
        <f>+C16</f>
        <v>120247.51</v>
      </c>
      <c r="E40" t="s">
        <v>33</v>
      </c>
      <c r="G40" s="4">
        <f>+G16</f>
        <v>0</v>
      </c>
      <c r="H40"/>
      <c r="J40" s="6"/>
    </row>
    <row r="41" spans="1:8" ht="12.75">
      <c r="A41" t="s">
        <v>34</v>
      </c>
      <c r="G41" s="4"/>
      <c r="H41"/>
    </row>
    <row r="42" spans="1:8" ht="12.75">
      <c r="A42" t="s">
        <v>35</v>
      </c>
      <c r="H42"/>
    </row>
    <row r="43" spans="1:8" ht="12.75">
      <c r="A43"/>
      <c r="H43"/>
    </row>
    <row r="44" spans="1:8" ht="12.75">
      <c r="A44" t="s">
        <v>36</v>
      </c>
      <c r="C44" s="5">
        <f>+C17</f>
        <v>58719.99</v>
      </c>
      <c r="E44" t="s">
        <v>148</v>
      </c>
      <c r="G44" s="4">
        <f>+G17</f>
        <v>199145</v>
      </c>
      <c r="H44"/>
    </row>
    <row r="45" spans="1:8" ht="12.75">
      <c r="A45" t="s">
        <v>37</v>
      </c>
      <c r="G45" s="4"/>
      <c r="H45"/>
    </row>
    <row r="46" spans="1:8" ht="12.75">
      <c r="A46"/>
      <c r="H46"/>
    </row>
    <row r="47" spans="1:8" ht="12.75">
      <c r="A47" t="s">
        <v>38</v>
      </c>
      <c r="C47" s="5">
        <f>+C18</f>
        <v>11816</v>
      </c>
      <c r="E47" t="s">
        <v>39</v>
      </c>
      <c r="G47" s="4">
        <f>+G18</f>
        <v>192966.15</v>
      </c>
      <c r="H47"/>
    </row>
    <row r="48" spans="1:8" ht="12.75">
      <c r="A48" t="s">
        <v>40</v>
      </c>
      <c r="C48" s="5"/>
      <c r="E48" t="s">
        <v>149</v>
      </c>
      <c r="G48" s="4"/>
      <c r="H48"/>
    </row>
    <row r="49" spans="1:8" ht="12.75">
      <c r="A49"/>
      <c r="G49" s="4"/>
      <c r="H49"/>
    </row>
    <row r="50" spans="1:8" ht="12.75">
      <c r="A50" t="s">
        <v>41</v>
      </c>
      <c r="C50" s="5">
        <f>+C19</f>
        <v>28947</v>
      </c>
      <c r="E50" t="s">
        <v>150</v>
      </c>
      <c r="G50" s="4">
        <f>+G19</f>
        <v>33758</v>
      </c>
      <c r="H50"/>
    </row>
    <row r="51" spans="1:8" ht="12.75">
      <c r="A51"/>
      <c r="G51" s="4"/>
      <c r="H51"/>
    </row>
    <row r="52" spans="1:8" ht="12.75">
      <c r="A52" t="s">
        <v>42</v>
      </c>
      <c r="C52" s="5">
        <f>+C20</f>
        <v>87995</v>
      </c>
      <c r="E52" t="s">
        <v>43</v>
      </c>
      <c r="G52" s="4">
        <f>+G20</f>
        <v>0</v>
      </c>
      <c r="H52"/>
    </row>
    <row r="53" spans="1:8" ht="12.75">
      <c r="A53" t="s">
        <v>44</v>
      </c>
      <c r="G53" s="4"/>
      <c r="H53"/>
    </row>
    <row r="54" spans="1:8" ht="12.75">
      <c r="A54"/>
      <c r="G54" s="4"/>
      <c r="H54"/>
    </row>
    <row r="55" spans="1:8" ht="12.75">
      <c r="A55"/>
      <c r="B55" s="23" t="s">
        <v>45</v>
      </c>
      <c r="C55" s="5">
        <f>SUM(C30:C54)</f>
        <v>525139.65</v>
      </c>
      <c r="F55" s="23" t="s">
        <v>46</v>
      </c>
      <c r="G55" s="5">
        <f>SUM(G30:G54)</f>
        <v>1075360.19</v>
      </c>
      <c r="H55"/>
    </row>
    <row r="56" ht="12.75">
      <c r="A56"/>
    </row>
    <row r="58" ht="12.75">
      <c r="E58" t="s">
        <v>19</v>
      </c>
    </row>
  </sheetData>
  <printOptions/>
  <pageMargins left="0.53" right="0.5" top="0.79" bottom="0.69" header="0.5" footer="0.5"/>
  <pageSetup fitToHeight="1" fitToWidth="1" horizontalDpi="300" verticalDpi="300" orientation="landscape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abSelected="1" workbookViewId="0" topLeftCell="A110">
      <selection activeCell="H125" sqref="H125"/>
    </sheetView>
  </sheetViews>
  <sheetFormatPr defaultColWidth="9.140625" defaultRowHeight="12.75"/>
  <cols>
    <col min="1" max="1" width="3.00390625" style="0" customWidth="1"/>
    <col min="2" max="2" width="3.140625" style="0" customWidth="1"/>
    <col min="9" max="9" width="9.8515625" style="0" customWidth="1"/>
    <col min="10" max="10" width="8.7109375" style="4" customWidth="1"/>
    <col min="11" max="11" width="10.8515625" style="0" customWidth="1"/>
  </cols>
  <sheetData>
    <row r="1" spans="1:10" s="13" customFormat="1" ht="18">
      <c r="A1" s="13" t="s">
        <v>47</v>
      </c>
      <c r="J1" s="14"/>
    </row>
    <row r="2" s="1" customFormat="1" ht="12.75">
      <c r="J2" s="12"/>
    </row>
    <row r="3" s="1" customFormat="1" ht="12.75">
      <c r="J3" s="12"/>
    </row>
    <row r="4" spans="1:11" s="17" customFormat="1" ht="15.75">
      <c r="A4" s="15" t="s">
        <v>48</v>
      </c>
      <c r="B4" s="15"/>
      <c r="C4" s="15"/>
      <c r="D4" s="15"/>
      <c r="E4" s="15"/>
      <c r="F4" s="15"/>
      <c r="G4" s="15"/>
      <c r="H4" s="15"/>
      <c r="I4" s="15"/>
      <c r="J4" s="16"/>
      <c r="K4" s="15"/>
    </row>
    <row r="5" spans="1:11" s="17" customFormat="1" ht="15.75">
      <c r="A5" s="15" t="s">
        <v>49</v>
      </c>
      <c r="B5" s="15"/>
      <c r="C5" s="15"/>
      <c r="D5" s="15"/>
      <c r="E5" s="15"/>
      <c r="F5" s="15"/>
      <c r="G5" s="15"/>
      <c r="H5" s="15"/>
      <c r="I5" s="15"/>
      <c r="J5" s="16"/>
      <c r="K5" s="15"/>
    </row>
    <row r="8" spans="1:10" s="1" customFormat="1" ht="12.75">
      <c r="A8" s="1" t="s">
        <v>50</v>
      </c>
      <c r="B8" s="1" t="s">
        <v>177</v>
      </c>
      <c r="J8" s="12"/>
    </row>
    <row r="10" spans="2:10" ht="12.75">
      <c r="B10">
        <v>1</v>
      </c>
      <c r="C10" t="s">
        <v>52</v>
      </c>
      <c r="J10" s="4">
        <v>1979.02</v>
      </c>
    </row>
    <row r="11" ht="12.75">
      <c r="C11" t="s">
        <v>53</v>
      </c>
    </row>
    <row r="13" spans="2:10" ht="12.75">
      <c r="B13">
        <v>2</v>
      </c>
      <c r="C13" t="s">
        <v>54</v>
      </c>
      <c r="J13" s="7">
        <f>30004+10301.2</f>
        <v>40305.2</v>
      </c>
    </row>
    <row r="14" ht="12.75">
      <c r="C14" t="s">
        <v>55</v>
      </c>
    </row>
    <row r="16" spans="2:10" ht="12.75">
      <c r="B16">
        <v>3</v>
      </c>
      <c r="C16" t="s">
        <v>56</v>
      </c>
      <c r="J16" s="4">
        <f>19200+8833.66</f>
        <v>28033.66</v>
      </c>
    </row>
    <row r="17" ht="12.75">
      <c r="C17" t="s">
        <v>57</v>
      </c>
    </row>
    <row r="18" ht="12.75">
      <c r="C18" t="s">
        <v>58</v>
      </c>
    </row>
    <row r="20" spans="2:10" ht="12.75">
      <c r="B20">
        <v>4</v>
      </c>
      <c r="C20" t="s">
        <v>59</v>
      </c>
      <c r="J20" s="4">
        <v>19711</v>
      </c>
    </row>
    <row r="22" spans="2:10" ht="12.75">
      <c r="B22">
        <v>5</v>
      </c>
      <c r="C22" t="s">
        <v>60</v>
      </c>
      <c r="J22" s="4">
        <v>24722.5</v>
      </c>
    </row>
    <row r="23" ht="12.75">
      <c r="C23" t="s">
        <v>61</v>
      </c>
    </row>
    <row r="25" spans="2:10" ht="12.75">
      <c r="B25">
        <v>6</v>
      </c>
      <c r="C25" t="s">
        <v>62</v>
      </c>
      <c r="J25" s="4">
        <v>4468.75</v>
      </c>
    </row>
    <row r="26" ht="12.75">
      <c r="C26" t="s">
        <v>63</v>
      </c>
    </row>
    <row r="28" spans="2:10" ht="12.75">
      <c r="B28">
        <v>7</v>
      </c>
      <c r="C28" t="s">
        <v>64</v>
      </c>
      <c r="J28" s="4">
        <v>2996.82</v>
      </c>
    </row>
    <row r="29" ht="12.75">
      <c r="C29" t="s">
        <v>65</v>
      </c>
    </row>
    <row r="31" spans="2:10" ht="12.75">
      <c r="B31">
        <v>8</v>
      </c>
      <c r="C31" t="s">
        <v>66</v>
      </c>
      <c r="J31" s="4">
        <f>8136.35+12780.34</f>
        <v>20916.690000000002</v>
      </c>
    </row>
    <row r="32" ht="12.75">
      <c r="C32" t="s">
        <v>67</v>
      </c>
    </row>
    <row r="34" spans="2:10" ht="12.75">
      <c r="B34">
        <v>9</v>
      </c>
      <c r="C34" t="s">
        <v>68</v>
      </c>
      <c r="J34" s="4">
        <v>11407</v>
      </c>
    </row>
    <row r="36" spans="2:10" ht="12.75">
      <c r="B36">
        <v>10</v>
      </c>
      <c r="C36" t="s">
        <v>69</v>
      </c>
      <c r="J36" s="4">
        <v>4157.89</v>
      </c>
    </row>
    <row r="38" spans="2:10" ht="12.75">
      <c r="B38">
        <v>11</v>
      </c>
      <c r="C38" t="s">
        <v>70</v>
      </c>
      <c r="J38" s="4">
        <v>4169.5</v>
      </c>
    </row>
    <row r="40" spans="2:10" ht="12.75">
      <c r="B40">
        <v>12</v>
      </c>
      <c r="C40" t="s">
        <v>71</v>
      </c>
      <c r="J40" s="4">
        <v>2380</v>
      </c>
    </row>
    <row r="42" spans="2:10" ht="12.75">
      <c r="B42">
        <v>13</v>
      </c>
      <c r="C42" t="s">
        <v>72</v>
      </c>
      <c r="J42" s="4">
        <v>20402.32</v>
      </c>
    </row>
    <row r="43" ht="12.75">
      <c r="C43" t="s">
        <v>73</v>
      </c>
    </row>
    <row r="45" spans="2:10" ht="12.75">
      <c r="B45">
        <v>14</v>
      </c>
      <c r="C45" t="s">
        <v>74</v>
      </c>
      <c r="J45" s="4">
        <v>6620</v>
      </c>
    </row>
    <row r="46" ht="12.75">
      <c r="C46" t="s">
        <v>75</v>
      </c>
    </row>
    <row r="48" spans="5:11" ht="12.75">
      <c r="E48" t="s">
        <v>76</v>
      </c>
      <c r="J48"/>
      <c r="K48" s="4">
        <f>SUM(J10:J47)</f>
        <v>192270.35000000003</v>
      </c>
    </row>
    <row r="51" spans="1:10" s="1" customFormat="1" ht="12.75">
      <c r="A51" s="1" t="s">
        <v>77</v>
      </c>
      <c r="B51" s="1" t="s">
        <v>176</v>
      </c>
      <c r="J51" s="12"/>
    </row>
    <row r="53" spans="2:10" ht="12.75">
      <c r="B53">
        <v>1</v>
      </c>
      <c r="C53" t="s">
        <v>79</v>
      </c>
      <c r="J53" s="4">
        <v>25143.8</v>
      </c>
    </row>
    <row r="54" ht="12.75">
      <c r="C54" t="s">
        <v>80</v>
      </c>
    </row>
    <row r="55" ht="12.75">
      <c r="C55" t="s">
        <v>81</v>
      </c>
    </row>
    <row r="57" spans="5:11" ht="12.75">
      <c r="E57" t="s">
        <v>82</v>
      </c>
      <c r="J57"/>
      <c r="K57" s="5">
        <f>SUM(J53)</f>
        <v>25143.8</v>
      </c>
    </row>
    <row r="58" ht="12.75">
      <c r="J58"/>
    </row>
    <row r="59" ht="12.75">
      <c r="J59"/>
    </row>
    <row r="60" ht="12.75">
      <c r="J60"/>
    </row>
    <row r="61" spans="1:2" s="1" customFormat="1" ht="12.75">
      <c r="A61" s="1" t="s">
        <v>83</v>
      </c>
      <c r="B61" s="1" t="s">
        <v>178</v>
      </c>
    </row>
    <row r="62" ht="12.75">
      <c r="J62"/>
    </row>
    <row r="63" spans="2:10" ht="12.75">
      <c r="B63">
        <v>1</v>
      </c>
      <c r="C63" t="s">
        <v>85</v>
      </c>
      <c r="J63" s="7">
        <f>61842.12+9999.6+20059.42</f>
        <v>91901.14</v>
      </c>
    </row>
    <row r="64" ht="12.75">
      <c r="C64" t="s">
        <v>86</v>
      </c>
    </row>
    <row r="65" ht="12.75">
      <c r="C65" t="s">
        <v>87</v>
      </c>
    </row>
    <row r="67" spans="2:10" ht="12.75">
      <c r="B67">
        <v>2</v>
      </c>
      <c r="C67" t="s">
        <v>88</v>
      </c>
      <c r="J67" s="4">
        <v>8482.08</v>
      </c>
    </row>
    <row r="68" ht="12.75">
      <c r="C68" t="s">
        <v>89</v>
      </c>
    </row>
    <row r="69" ht="12.75">
      <c r="C69" t="s">
        <v>90</v>
      </c>
    </row>
    <row r="70" ht="12.75">
      <c r="J70" s="7" t="s">
        <v>19</v>
      </c>
    </row>
    <row r="71" spans="2:10" ht="12.75">
      <c r="B71">
        <v>3</v>
      </c>
      <c r="C71" t="s">
        <v>91</v>
      </c>
      <c r="J71" s="4">
        <v>14525</v>
      </c>
    </row>
    <row r="72" ht="12.75">
      <c r="C72" t="s">
        <v>92</v>
      </c>
    </row>
    <row r="73" ht="12.75">
      <c r="C73" t="s">
        <v>93</v>
      </c>
    </row>
    <row r="75" spans="2:10" ht="12.75">
      <c r="B75">
        <v>4</v>
      </c>
      <c r="C75" t="s">
        <v>94</v>
      </c>
      <c r="J75" s="4">
        <v>2100</v>
      </c>
    </row>
    <row r="77" spans="2:10" ht="12.75">
      <c r="B77">
        <v>5</v>
      </c>
      <c r="C77" t="s">
        <v>95</v>
      </c>
      <c r="J77" s="4">
        <v>678.29</v>
      </c>
    </row>
    <row r="79" spans="2:10" ht="12.75">
      <c r="B79">
        <v>6</v>
      </c>
      <c r="C79" t="s">
        <v>179</v>
      </c>
      <c r="J79" s="4">
        <v>2561</v>
      </c>
    </row>
    <row r="82" spans="5:11" ht="12.75">
      <c r="E82" t="s">
        <v>96</v>
      </c>
      <c r="K82" s="5">
        <f>SUM(J63:J81)</f>
        <v>120247.51</v>
      </c>
    </row>
    <row r="86" spans="1:10" s="1" customFormat="1" ht="12.75">
      <c r="A86" s="1" t="s">
        <v>97</v>
      </c>
      <c r="B86" s="1" t="s">
        <v>182</v>
      </c>
      <c r="J86" s="12"/>
    </row>
    <row r="88" spans="2:10" ht="12.75">
      <c r="B88">
        <v>1</v>
      </c>
      <c r="C88" t="s">
        <v>181</v>
      </c>
      <c r="J88" s="4">
        <v>13539.99</v>
      </c>
    </row>
    <row r="89" ht="12.75">
      <c r="C89" t="s">
        <v>99</v>
      </c>
    </row>
    <row r="90" ht="12.75">
      <c r="C90" t="s">
        <v>63</v>
      </c>
    </row>
    <row r="92" spans="2:10" ht="12.75">
      <c r="B92">
        <v>2</v>
      </c>
      <c r="C92" t="s">
        <v>100</v>
      </c>
      <c r="J92" s="4">
        <v>24996</v>
      </c>
    </row>
    <row r="93" ht="12.75">
      <c r="C93" t="s">
        <v>101</v>
      </c>
    </row>
    <row r="95" spans="2:10" ht="12.75">
      <c r="B95">
        <v>3</v>
      </c>
      <c r="C95" t="s">
        <v>175</v>
      </c>
      <c r="J95" s="4">
        <f>16513+3671</f>
        <v>20184</v>
      </c>
    </row>
    <row r="97" spans="5:11" ht="12.75">
      <c r="E97" t="s">
        <v>102</v>
      </c>
      <c r="K97" s="5">
        <f>SUM(J88:J95)</f>
        <v>58719.99</v>
      </c>
    </row>
    <row r="98" ht="12.75">
      <c r="K98" s="5"/>
    </row>
    <row r="99" ht="12.75">
      <c r="K99" s="5"/>
    </row>
    <row r="100" ht="12.75">
      <c r="K100" s="5"/>
    </row>
    <row r="101" ht="12.75">
      <c r="K101" s="5"/>
    </row>
    <row r="102" ht="12.75">
      <c r="K102" s="5"/>
    </row>
    <row r="103" spans="1:11" s="1" customFormat="1" ht="12.75">
      <c r="A103" s="1" t="s">
        <v>103</v>
      </c>
      <c r="B103" s="1" t="s">
        <v>185</v>
      </c>
      <c r="J103" s="12"/>
      <c r="K103" s="18"/>
    </row>
    <row r="104" ht="12.75">
      <c r="K104" s="5"/>
    </row>
    <row r="105" spans="2:11" ht="12.75">
      <c r="B105">
        <v>1</v>
      </c>
      <c r="C105" t="s">
        <v>180</v>
      </c>
      <c r="J105" s="4">
        <v>11816</v>
      </c>
      <c r="K105" s="5"/>
    </row>
    <row r="106" spans="3:11" ht="12.75">
      <c r="C106" t="s">
        <v>19</v>
      </c>
      <c r="K106" s="5"/>
    </row>
    <row r="107" ht="12.75">
      <c r="K107" s="5"/>
    </row>
    <row r="108" spans="5:11" ht="12.75">
      <c r="E108" t="s">
        <v>105</v>
      </c>
      <c r="K108" s="5">
        <f>+J105</f>
        <v>11816</v>
      </c>
    </row>
    <row r="109" ht="12.75">
      <c r="K109" s="5"/>
    </row>
    <row r="110" ht="12.75">
      <c r="K110" s="5"/>
    </row>
    <row r="111" spans="1:11" s="1" customFormat="1" ht="12.75">
      <c r="A111" s="1" t="s">
        <v>106</v>
      </c>
      <c r="B111" s="1" t="s">
        <v>183</v>
      </c>
      <c r="J111" s="12"/>
      <c r="K111" s="18"/>
    </row>
    <row r="112" ht="12.75">
      <c r="K112" s="5"/>
    </row>
    <row r="113" spans="2:10" ht="12.75">
      <c r="B113">
        <v>1</v>
      </c>
      <c r="C113" t="s">
        <v>108</v>
      </c>
      <c r="J113" s="4">
        <v>28947</v>
      </c>
    </row>
    <row r="114" ht="12.75">
      <c r="C114" t="s">
        <v>109</v>
      </c>
    </row>
    <row r="116" spans="5:11" ht="12.75">
      <c r="E116" t="s">
        <v>110</v>
      </c>
      <c r="K116" s="5">
        <f>+J113</f>
        <v>28947</v>
      </c>
    </row>
    <row r="117" ht="12.75">
      <c r="K117" s="5"/>
    </row>
    <row r="118" ht="12.75">
      <c r="K118" s="5"/>
    </row>
    <row r="119" spans="1:11" s="1" customFormat="1" ht="12.75">
      <c r="A119" s="1" t="s">
        <v>111</v>
      </c>
      <c r="B119" s="1" t="s">
        <v>184</v>
      </c>
      <c r="J119" s="12"/>
      <c r="K119" s="18"/>
    </row>
    <row r="120" ht="12.75">
      <c r="K120" s="5"/>
    </row>
    <row r="121" spans="2:11" ht="12.75">
      <c r="B121">
        <v>1</v>
      </c>
      <c r="C121" t="s">
        <v>113</v>
      </c>
      <c r="J121" s="4">
        <v>87995</v>
      </c>
      <c r="K121" s="5"/>
    </row>
    <row r="122" spans="3:11" ht="12.75">
      <c r="C122" t="s">
        <v>114</v>
      </c>
      <c r="K122" s="5"/>
    </row>
    <row r="123" ht="12.75">
      <c r="K123" s="5"/>
    </row>
    <row r="124" spans="5:11" ht="12.75">
      <c r="E124" t="s">
        <v>115</v>
      </c>
      <c r="K124" s="5">
        <f>+J121</f>
        <v>87995</v>
      </c>
    </row>
    <row r="125" ht="12.75">
      <c r="K125" s="5"/>
    </row>
    <row r="126" ht="12.75">
      <c r="K126" s="5"/>
    </row>
    <row r="128" spans="1:11" s="19" customFormat="1" ht="12.75">
      <c r="A128" s="19" t="s">
        <v>116</v>
      </c>
      <c r="J128" s="20"/>
      <c r="K128" s="20">
        <f>SUM(K6:K127)</f>
        <v>525139.65</v>
      </c>
    </row>
  </sheetData>
  <printOptions/>
  <pageMargins left="0.75" right="0.75" top="1" bottom="1" header="0.5" footer="0.5"/>
  <pageSetup fitToHeight="3" fitToWidth="1"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workbookViewId="0" topLeftCell="B96">
      <selection activeCell="D100" sqref="D100"/>
    </sheetView>
  </sheetViews>
  <sheetFormatPr defaultColWidth="9.140625" defaultRowHeight="12.75"/>
  <cols>
    <col min="1" max="1" width="3.00390625" style="0" customWidth="1"/>
    <col min="2" max="2" width="3.140625" style="0" customWidth="1"/>
    <col min="9" max="9" width="9.8515625" style="0" customWidth="1"/>
    <col min="10" max="10" width="9.7109375" style="24" customWidth="1"/>
    <col min="11" max="11" width="11.57421875" style="0" customWidth="1"/>
  </cols>
  <sheetData>
    <row r="1" spans="1:10" s="13" customFormat="1" ht="18">
      <c r="A1" s="13" t="s">
        <v>117</v>
      </c>
      <c r="J1" s="14"/>
    </row>
    <row r="2" s="1" customFormat="1" ht="12.75">
      <c r="J2" s="12"/>
    </row>
    <row r="3" s="1" customFormat="1" ht="12.75">
      <c r="J3" s="12"/>
    </row>
    <row r="4" spans="1:11" s="17" customFormat="1" ht="15.75">
      <c r="A4" s="15" t="s">
        <v>48</v>
      </c>
      <c r="B4" s="15"/>
      <c r="C4" s="15"/>
      <c r="D4" s="15"/>
      <c r="E4" s="15"/>
      <c r="F4" s="15"/>
      <c r="G4" s="15"/>
      <c r="H4" s="15"/>
      <c r="I4" s="15"/>
      <c r="J4" s="16"/>
      <c r="K4" s="15"/>
    </row>
    <row r="5" spans="1:11" s="17" customFormat="1" ht="15.75">
      <c r="A5" s="15" t="s">
        <v>118</v>
      </c>
      <c r="B5" s="15"/>
      <c r="C5" s="15"/>
      <c r="D5" s="15"/>
      <c r="E5" s="15"/>
      <c r="F5" s="15"/>
      <c r="G5" s="15"/>
      <c r="H5" s="15"/>
      <c r="I5" s="15"/>
      <c r="J5" s="16"/>
      <c r="K5" s="15"/>
    </row>
    <row r="8" spans="1:10" s="1" customFormat="1" ht="12.75">
      <c r="A8" s="1" t="s">
        <v>50</v>
      </c>
      <c r="B8" s="1" t="s">
        <v>51</v>
      </c>
      <c r="J8" s="12"/>
    </row>
    <row r="10" spans="2:10" ht="12.75">
      <c r="B10">
        <v>1</v>
      </c>
      <c r="C10" t="s">
        <v>119</v>
      </c>
      <c r="J10" s="24">
        <v>83185.04</v>
      </c>
    </row>
    <row r="11" ht="12.75">
      <c r="C11" t="s">
        <v>151</v>
      </c>
    </row>
    <row r="13" spans="2:10" ht="12.75">
      <c r="B13">
        <v>2</v>
      </c>
      <c r="C13" t="s">
        <v>120</v>
      </c>
      <c r="J13" s="24">
        <v>24128</v>
      </c>
    </row>
    <row r="14" ht="12.75">
      <c r="C14" t="s">
        <v>152</v>
      </c>
    </row>
    <row r="15" ht="12.75">
      <c r="C15" t="s">
        <v>19</v>
      </c>
    </row>
    <row r="16" spans="2:10" ht="12.75">
      <c r="B16">
        <v>3</v>
      </c>
      <c r="C16" t="s">
        <v>121</v>
      </c>
      <c r="J16" s="24">
        <v>29988</v>
      </c>
    </row>
    <row r="17" ht="12.75">
      <c r="C17" t="s">
        <v>122</v>
      </c>
    </row>
    <row r="18" ht="12.75">
      <c r="C18" t="s">
        <v>153</v>
      </c>
    </row>
    <row r="20" spans="2:10" ht="12.75">
      <c r="B20">
        <v>4</v>
      </c>
      <c r="C20" t="s">
        <v>123</v>
      </c>
      <c r="J20" s="24">
        <v>34576</v>
      </c>
    </row>
    <row r="21" ht="12.75">
      <c r="C21" t="s">
        <v>154</v>
      </c>
    </row>
    <row r="23" spans="2:10" ht="12.75">
      <c r="B23">
        <v>5</v>
      </c>
      <c r="C23" t="s">
        <v>155</v>
      </c>
      <c r="J23" s="24">
        <v>50103</v>
      </c>
    </row>
    <row r="25" spans="2:10" ht="12.75">
      <c r="B25">
        <v>6</v>
      </c>
      <c r="C25" t="s">
        <v>124</v>
      </c>
      <c r="J25" s="24">
        <v>25060</v>
      </c>
    </row>
    <row r="26" ht="12.75">
      <c r="C26" t="s">
        <v>156</v>
      </c>
    </row>
    <row r="28" spans="2:10" ht="12.75">
      <c r="B28">
        <v>7</v>
      </c>
      <c r="C28" t="s">
        <v>125</v>
      </c>
      <c r="J28" s="24">
        <v>42873</v>
      </c>
    </row>
    <row r="29" ht="12.75">
      <c r="C29" t="s">
        <v>126</v>
      </c>
    </row>
    <row r="30" ht="12.75">
      <c r="C30" t="s">
        <v>127</v>
      </c>
    </row>
    <row r="31" ht="12.75">
      <c r="C31" t="s">
        <v>157</v>
      </c>
    </row>
    <row r="33" spans="2:10" ht="12.75">
      <c r="B33">
        <v>8</v>
      </c>
      <c r="C33" t="s">
        <v>128</v>
      </c>
      <c r="J33" s="24">
        <v>24742</v>
      </c>
    </row>
    <row r="34" ht="12.75">
      <c r="C34" t="s">
        <v>158</v>
      </c>
    </row>
    <row r="36" spans="2:10" ht="12.75">
      <c r="B36">
        <v>9</v>
      </c>
      <c r="C36" t="s">
        <v>129</v>
      </c>
      <c r="J36" s="24">
        <v>36788</v>
      </c>
    </row>
    <row r="37" ht="12.75">
      <c r="C37" t="s">
        <v>159</v>
      </c>
    </row>
    <row r="39" spans="2:10" ht="12.75">
      <c r="B39">
        <v>10</v>
      </c>
      <c r="C39" t="s">
        <v>130</v>
      </c>
      <c r="J39" s="24">
        <v>9059</v>
      </c>
    </row>
    <row r="40" ht="12.75">
      <c r="C40" t="s">
        <v>131</v>
      </c>
    </row>
    <row r="41" ht="12.75">
      <c r="C41" t="s">
        <v>160</v>
      </c>
    </row>
    <row r="43" spans="2:10" ht="12.75">
      <c r="B43">
        <v>11</v>
      </c>
      <c r="C43" t="s">
        <v>132</v>
      </c>
      <c r="J43" s="24">
        <v>6466</v>
      </c>
    </row>
    <row r="44" ht="12.75">
      <c r="C44" t="s">
        <v>161</v>
      </c>
    </row>
    <row r="46" spans="2:10" ht="12.75">
      <c r="B46">
        <v>12</v>
      </c>
      <c r="C46" t="s">
        <v>133</v>
      </c>
      <c r="J46" s="24">
        <v>22547</v>
      </c>
    </row>
    <row r="47" ht="12.75">
      <c r="C47" t="s">
        <v>162</v>
      </c>
    </row>
    <row r="53" spans="2:10" ht="12.75">
      <c r="B53">
        <v>13</v>
      </c>
      <c r="C53" t="s">
        <v>140</v>
      </c>
      <c r="J53" s="24">
        <v>43620</v>
      </c>
    </row>
    <row r="54" ht="12.75">
      <c r="C54" t="s">
        <v>165</v>
      </c>
    </row>
    <row r="57" spans="5:11" ht="12.75">
      <c r="E57" t="s">
        <v>76</v>
      </c>
      <c r="J57"/>
      <c r="K57" s="24">
        <f>SUM(J10:J56)</f>
        <v>433135.04</v>
      </c>
    </row>
    <row r="60" spans="1:10" s="1" customFormat="1" ht="12.75">
      <c r="A60" s="1" t="s">
        <v>77</v>
      </c>
      <c r="B60" s="1" t="s">
        <v>78</v>
      </c>
      <c r="J60" s="12"/>
    </row>
    <row r="62" spans="2:10" ht="12.75">
      <c r="B62">
        <v>1</v>
      </c>
      <c r="C62" t="s">
        <v>134</v>
      </c>
      <c r="J62" s="24">
        <v>107741</v>
      </c>
    </row>
    <row r="63" ht="12.75">
      <c r="C63" t="s">
        <v>135</v>
      </c>
    </row>
    <row r="64" ht="12.75">
      <c r="C64" t="s">
        <v>163</v>
      </c>
    </row>
    <row r="66" spans="2:10" ht="12.75">
      <c r="B66">
        <v>2</v>
      </c>
      <c r="C66" t="s">
        <v>136</v>
      </c>
      <c r="J66" s="24">
        <v>108615</v>
      </c>
    </row>
    <row r="67" ht="12.75">
      <c r="C67" t="s">
        <v>164</v>
      </c>
    </row>
    <row r="70" spans="5:11" ht="12.75">
      <c r="E70" t="s">
        <v>82</v>
      </c>
      <c r="J70"/>
      <c r="K70" s="5">
        <f>SUM(J61:J68)</f>
        <v>216356</v>
      </c>
    </row>
    <row r="71" ht="12.75">
      <c r="J71"/>
    </row>
    <row r="72" ht="12.75">
      <c r="J72"/>
    </row>
    <row r="73" ht="12.75">
      <c r="J73"/>
    </row>
    <row r="74" spans="1:2" s="1" customFormat="1" ht="12.75">
      <c r="A74" s="1" t="s">
        <v>83</v>
      </c>
      <c r="B74" s="1" t="s">
        <v>84</v>
      </c>
    </row>
    <row r="75" ht="12.75">
      <c r="J75"/>
    </row>
    <row r="76" spans="2:10" ht="12.75">
      <c r="B76" t="s">
        <v>19</v>
      </c>
      <c r="C76" t="s">
        <v>137</v>
      </c>
      <c r="J76" s="25"/>
    </row>
    <row r="78" spans="5:11" ht="12.75">
      <c r="E78" t="s">
        <v>96</v>
      </c>
      <c r="K78" s="5">
        <f>SUM(J76:J77)</f>
        <v>0</v>
      </c>
    </row>
    <row r="81" spans="1:10" s="1" customFormat="1" ht="12.75">
      <c r="A81" s="1" t="s">
        <v>97</v>
      </c>
      <c r="B81" s="1" t="s">
        <v>98</v>
      </c>
      <c r="J81" s="12"/>
    </row>
    <row r="83" spans="2:10" ht="12.75">
      <c r="B83">
        <v>1</v>
      </c>
      <c r="C83" t="s">
        <v>166</v>
      </c>
      <c r="J83" s="24">
        <f>149232+27763</f>
        <v>176995</v>
      </c>
    </row>
    <row r="85" spans="2:10" ht="12.75">
      <c r="B85">
        <v>2</v>
      </c>
      <c r="C85" t="s">
        <v>167</v>
      </c>
      <c r="J85" s="24">
        <v>22150</v>
      </c>
    </row>
    <row r="88" spans="5:11" ht="12.75">
      <c r="E88" t="s">
        <v>102</v>
      </c>
      <c r="K88" s="5">
        <f>SUM(J83:J85)</f>
        <v>199145</v>
      </c>
    </row>
    <row r="89" ht="12.75">
      <c r="K89" s="5"/>
    </row>
    <row r="90" ht="12.75">
      <c r="K90" s="5"/>
    </row>
    <row r="91" spans="1:11" s="1" customFormat="1" ht="12.75">
      <c r="A91" s="1" t="s">
        <v>103</v>
      </c>
      <c r="B91" s="1" t="s">
        <v>104</v>
      </c>
      <c r="J91" s="12"/>
      <c r="K91" s="18"/>
    </row>
    <row r="92" ht="12.75">
      <c r="K92" s="5"/>
    </row>
    <row r="93" spans="2:11" ht="12.75">
      <c r="B93">
        <v>1</v>
      </c>
      <c r="C93" t="s">
        <v>168</v>
      </c>
      <c r="J93" s="24">
        <v>67838.15</v>
      </c>
      <c r="K93" s="5"/>
    </row>
    <row r="94" ht="12.75">
      <c r="K94" s="5"/>
    </row>
    <row r="95" spans="2:11" ht="12.75">
      <c r="B95">
        <v>2</v>
      </c>
      <c r="C95" t="s">
        <v>138</v>
      </c>
      <c r="J95" s="24">
        <v>78110</v>
      </c>
      <c r="K95" s="5"/>
    </row>
    <row r="96" spans="3:11" ht="12.75">
      <c r="C96" t="s">
        <v>169</v>
      </c>
      <c r="K96" s="5"/>
    </row>
    <row r="97" ht="12.75">
      <c r="K97" s="5"/>
    </row>
    <row r="98" spans="2:11" ht="12.75">
      <c r="B98">
        <v>3</v>
      </c>
      <c r="C98" t="s">
        <v>170</v>
      </c>
      <c r="J98" s="24">
        <v>24182</v>
      </c>
      <c r="K98" s="5"/>
    </row>
    <row r="99" ht="12.75">
      <c r="K99" s="5"/>
    </row>
    <row r="100" spans="2:11" ht="12.75">
      <c r="B100">
        <v>4</v>
      </c>
      <c r="C100" t="s">
        <v>139</v>
      </c>
      <c r="J100" s="24">
        <v>22836</v>
      </c>
      <c r="K100" s="5"/>
    </row>
    <row r="101" spans="3:11" ht="12.75">
      <c r="C101" t="s">
        <v>171</v>
      </c>
      <c r="K101" s="5"/>
    </row>
    <row r="102" ht="12.75">
      <c r="K102" s="5"/>
    </row>
    <row r="103" spans="5:11" ht="12.75">
      <c r="E103" t="s">
        <v>105</v>
      </c>
      <c r="K103" s="5">
        <f>SUM(J93:J101)</f>
        <v>192966.15</v>
      </c>
    </row>
    <row r="104" ht="12.75">
      <c r="K104" s="5"/>
    </row>
    <row r="105" ht="12.75">
      <c r="K105" s="5"/>
    </row>
    <row r="106" spans="1:11" s="1" customFormat="1" ht="12.75">
      <c r="A106" s="1" t="s">
        <v>106</v>
      </c>
      <c r="B106" s="1" t="s">
        <v>107</v>
      </c>
      <c r="J106" s="12"/>
      <c r="K106" s="18"/>
    </row>
    <row r="107" ht="12.75">
      <c r="K107" s="5"/>
    </row>
    <row r="108" spans="2:10" ht="12.75">
      <c r="B108">
        <v>1</v>
      </c>
      <c r="C108" t="s">
        <v>172</v>
      </c>
      <c r="J108" s="24">
        <v>28198</v>
      </c>
    </row>
    <row r="110" spans="2:10" ht="12.75">
      <c r="B110">
        <v>2</v>
      </c>
      <c r="C110" t="s">
        <v>173</v>
      </c>
      <c r="J110" s="24">
        <v>5560</v>
      </c>
    </row>
    <row r="112" spans="5:11" ht="12.75">
      <c r="E112" t="s">
        <v>110</v>
      </c>
      <c r="K112" s="5">
        <f>SUM(J107:J111)</f>
        <v>33758</v>
      </c>
    </row>
    <row r="113" ht="12.75">
      <c r="K113" s="5"/>
    </row>
    <row r="114" ht="12.75">
      <c r="K114" s="5"/>
    </row>
    <row r="115" spans="1:11" s="1" customFormat="1" ht="12.75">
      <c r="A115" s="1" t="s">
        <v>111</v>
      </c>
      <c r="B115" s="1" t="s">
        <v>112</v>
      </c>
      <c r="J115" s="12"/>
      <c r="K115" s="18"/>
    </row>
    <row r="116" ht="12.75">
      <c r="K116" s="5"/>
    </row>
    <row r="117" spans="2:11" ht="12.75">
      <c r="B117" t="s">
        <v>19</v>
      </c>
      <c r="C117" t="s">
        <v>137</v>
      </c>
      <c r="K117" s="5"/>
    </row>
    <row r="118" ht="12.75">
      <c r="K118" s="5"/>
    </row>
    <row r="119" ht="12.75">
      <c r="K119" s="5"/>
    </row>
    <row r="120" spans="5:11" ht="12.75">
      <c r="E120" t="s">
        <v>115</v>
      </c>
      <c r="K120" s="5">
        <f>+J117</f>
        <v>0</v>
      </c>
    </row>
    <row r="121" ht="12.75">
      <c r="K121" s="5"/>
    </row>
    <row r="122" ht="12.75">
      <c r="K122" s="5"/>
    </row>
    <row r="124" spans="1:11" s="19" customFormat="1" ht="12.75">
      <c r="A124" s="19" t="s">
        <v>116</v>
      </c>
      <c r="J124" s="20"/>
      <c r="K124" s="20">
        <f>SUM(K6:K123)</f>
        <v>1075360.19</v>
      </c>
    </row>
  </sheetData>
  <printOptions/>
  <pageMargins left="0.75" right="0.75" top="1" bottom="1" header="0.5" footer="0.5"/>
  <pageSetup fitToHeight="3" fitToWidth="1" horizontalDpi="360" verticalDpi="36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hannahs</dc:creator>
  <cp:keywords/>
  <dc:description/>
  <cp:lastModifiedBy>MTSU</cp:lastModifiedBy>
  <cp:lastPrinted>1998-09-13T23:31:10Z</cp:lastPrinted>
  <dcterms:created xsi:type="dcterms:W3CDTF">1997-11-06T22:53:38Z</dcterms:created>
  <dcterms:modified xsi:type="dcterms:W3CDTF">1999-10-21T13:54:34Z</dcterms:modified>
  <cp:category/>
  <cp:version/>
  <cp:contentType/>
  <cp:contentStatus/>
</cp:coreProperties>
</file>